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spes\Desktop\"/>
    </mc:Choice>
  </mc:AlternateContent>
  <bookViews>
    <workbookView xWindow="0" yWindow="0" windowWidth="0" windowHeight="0"/>
  </bookViews>
  <sheets>
    <sheet name="Rekapitulace stavby" sheetId="1" r:id="rId1"/>
    <sheet name="01.1 - Oprava SK1" sheetId="2" r:id="rId2"/>
    <sheet name="02.1 - Oprava hrany nástu..." sheetId="3" r:id="rId3"/>
    <sheet name="03.1 - Sudoměřice SSZT" sheetId="4" r:id="rId4"/>
    <sheet name="04.1 - Manipulace, přepra..." sheetId="5" r:id="rId5"/>
    <sheet name="04.2 - VON" sheetId="6" r:id="rId6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'01.1 - Oprava SK1'!$C$121:$K$217</definedName>
    <definedName name="_xlnm.Print_Area" localSheetId="1">'01.1 - Oprava SK1'!$C$4:$J$41,'01.1 - Oprava SK1'!$C$50:$J$76,'01.1 - Oprava SK1'!$C$82:$J$101,'01.1 - Oprava SK1'!$C$107:$K$217</definedName>
    <definedName name="_xlnm.Print_Titles" localSheetId="1">'01.1 - Oprava SK1'!$121:$121</definedName>
    <definedName name="_xlnm._FilterDatabase" localSheetId="2" hidden="1">'02.1 - Oprava hrany nástu...'!$C$121:$K$136</definedName>
    <definedName name="_xlnm.Print_Area" localSheetId="2">'02.1 - Oprava hrany nástu...'!$C$4:$J$41,'02.1 - Oprava hrany nástu...'!$C$50:$J$76,'02.1 - Oprava hrany nástu...'!$C$82:$J$101,'02.1 - Oprava hrany nástu...'!$C$107:$K$136</definedName>
    <definedName name="_xlnm.Print_Titles" localSheetId="2">'02.1 - Oprava hrany nástu...'!$121:$121</definedName>
    <definedName name="_xlnm._FilterDatabase" localSheetId="3" hidden="1">'03.1 - Sudoměřice SSZT'!$C$120:$K$132</definedName>
    <definedName name="_xlnm.Print_Area" localSheetId="3">'03.1 - Sudoměřice SSZT'!$C$4:$J$41,'03.1 - Sudoměřice SSZT'!$C$50:$J$76,'03.1 - Sudoměřice SSZT'!$C$82:$J$100,'03.1 - Sudoměřice SSZT'!$C$106:$K$132</definedName>
    <definedName name="_xlnm.Print_Titles" localSheetId="3">'03.1 - Sudoměřice SSZT'!$120:$120</definedName>
    <definedName name="_xlnm._FilterDatabase" localSheetId="4" hidden="1">'04.1 - Manipulace, přepra...'!$C$122:$K$160</definedName>
    <definedName name="_xlnm.Print_Area" localSheetId="4">'04.1 - Manipulace, přepra...'!$C$4:$J$41,'04.1 - Manipulace, přepra...'!$C$50:$J$76,'04.1 - Manipulace, přepra...'!$C$82:$J$102,'04.1 - Manipulace, přepra...'!$C$108:$K$160</definedName>
    <definedName name="_xlnm.Print_Titles" localSheetId="4">'04.1 - Manipulace, přepra...'!$122:$122</definedName>
    <definedName name="_xlnm._FilterDatabase" localSheetId="5" hidden="1">'04.2 - VON'!$C$120:$K$130</definedName>
    <definedName name="_xlnm.Print_Area" localSheetId="5">'04.2 - VON'!$C$4:$J$41,'04.2 - VON'!$C$50:$J$76,'04.2 - VON'!$C$82:$J$100,'04.2 - VON'!$C$106:$K$130</definedName>
    <definedName name="_xlnm.Print_Titles" localSheetId="5">'04.2 - VON'!$120:$120</definedName>
  </definedNames>
  <calcPr/>
</workbook>
</file>

<file path=xl/calcChain.xml><?xml version="1.0" encoding="utf-8"?>
<calcChain xmlns="http://schemas.openxmlformats.org/spreadsheetml/2006/main">
  <c i="6" l="1" r="J39"/>
  <c r="J38"/>
  <c i="1" r="AY103"/>
  <c i="6" r="J37"/>
  <c i="1" r="AX103"/>
  <c i="6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91"/>
  <c r="E7"/>
  <c r="E85"/>
  <c i="5" r="J39"/>
  <c r="J38"/>
  <c i="1" r="AY102"/>
  <c i="5" r="J37"/>
  <c i="1" r="AX102"/>
  <c i="5"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6"/>
  <c r="BH126"/>
  <c r="BG126"/>
  <c r="BF126"/>
  <c r="T126"/>
  <c r="T125"/>
  <c r="T124"/>
  <c r="R126"/>
  <c r="R125"/>
  <c r="R124"/>
  <c r="P126"/>
  <c r="P125"/>
  <c r="P124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93"/>
  <c r="J16"/>
  <c r="J14"/>
  <c r="J117"/>
  <c r="E7"/>
  <c r="E111"/>
  <c i="4" r="J39"/>
  <c r="J38"/>
  <c i="1" r="AY100"/>
  <c i="4" r="J37"/>
  <c i="1" r="AX100"/>
  <c i="4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115"/>
  <c r="E7"/>
  <c r="E109"/>
  <c i="3" r="J39"/>
  <c r="J38"/>
  <c i="1" r="AY98"/>
  <c i="3" r="J37"/>
  <c i="1" r="AX98"/>
  <c i="3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94"/>
  <c r="J19"/>
  <c r="J17"/>
  <c r="E17"/>
  <c r="F118"/>
  <c r="J16"/>
  <c r="J14"/>
  <c r="J91"/>
  <c r="E7"/>
  <c r="E110"/>
  <c i="2" r="J39"/>
  <c r="J38"/>
  <c i="1" r="AY96"/>
  <c i="2" r="J37"/>
  <c i="1" r="AX96"/>
  <c i="2"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91"/>
  <c r="E7"/>
  <c r="E110"/>
  <c i="1" r="L90"/>
  <c r="AM90"/>
  <c r="AM89"/>
  <c r="L89"/>
  <c r="AM87"/>
  <c r="L87"/>
  <c r="L85"/>
  <c r="L84"/>
  <c i="6" r="BK130"/>
  <c r="BK129"/>
  <c r="J128"/>
  <c r="BK127"/>
  <c r="J125"/>
  <c r="J124"/>
  <c i="5" r="J158"/>
  <c r="J154"/>
  <c r="J152"/>
  <c r="J143"/>
  <c r="BK132"/>
  <c r="J126"/>
  <c i="4" r="J132"/>
  <c r="BK126"/>
  <c r="J125"/>
  <c r="J124"/>
  <c r="BK122"/>
  <c i="3" r="BK135"/>
  <c r="J133"/>
  <c r="J130"/>
  <c i="2" r="BK211"/>
  <c r="J208"/>
  <c r="BK204"/>
  <c r="J202"/>
  <c r="J200"/>
  <c r="BK198"/>
  <c r="J196"/>
  <c r="J194"/>
  <c r="BK191"/>
  <c r="J190"/>
  <c r="J186"/>
  <c r="BK184"/>
  <c r="J183"/>
  <c r="J179"/>
  <c r="BK178"/>
  <c r="BK177"/>
  <c r="BK174"/>
  <c r="BK171"/>
  <c r="J168"/>
  <c r="BK166"/>
  <c r="BK164"/>
  <c r="BK163"/>
  <c r="BK162"/>
  <c r="J161"/>
  <c r="BK160"/>
  <c r="BK153"/>
  <c r="BK148"/>
  <c r="BK144"/>
  <c r="BK142"/>
  <c r="J139"/>
  <c r="J137"/>
  <c r="BK134"/>
  <c r="J133"/>
  <c r="J132"/>
  <c r="J125"/>
  <c i="1" r="AS99"/>
  <c i="6" r="J127"/>
  <c r="J126"/>
  <c r="BK125"/>
  <c r="BK124"/>
  <c r="BK123"/>
  <c i="5" r="J159"/>
  <c r="BK158"/>
  <c r="J153"/>
  <c r="J148"/>
  <c r="BK143"/>
  <c r="BK137"/>
  <c r="BK126"/>
  <c i="4" r="BK129"/>
  <c r="BK127"/>
  <c r="J126"/>
  <c r="BK125"/>
  <c r="J123"/>
  <c r="J122"/>
  <c i="3" r="BK133"/>
  <c r="BK131"/>
  <c r="BK130"/>
  <c r="BK129"/>
  <c i="2" r="BK213"/>
  <c r="J212"/>
  <c r="J209"/>
  <c r="BK208"/>
  <c r="J207"/>
  <c r="J206"/>
  <c r="BK201"/>
  <c r="BK200"/>
  <c r="BK199"/>
  <c r="BK196"/>
  <c r="BK192"/>
  <c r="J191"/>
  <c r="J188"/>
  <c r="BK186"/>
  <c r="J177"/>
  <c r="J176"/>
  <c r="J174"/>
  <c r="BK172"/>
  <c r="J170"/>
  <c r="BK161"/>
  <c r="BK158"/>
  <c r="J153"/>
  <c r="BK145"/>
  <c r="J144"/>
  <c r="J142"/>
  <c r="BK137"/>
  <c r="BK135"/>
  <c r="J134"/>
  <c r="BK133"/>
  <c r="BK132"/>
  <c r="BK125"/>
  <c i="1" r="AS97"/>
  <c r="AS95"/>
  <c i="6" r="J130"/>
  <c r="J129"/>
  <c r="BK128"/>
  <c r="BK126"/>
  <c r="J123"/>
  <c i="5" r="BK154"/>
  <c r="BK153"/>
  <c r="BK139"/>
  <c r="J132"/>
  <c i="4" r="J131"/>
  <c r="J130"/>
  <c r="J129"/>
  <c r="BK124"/>
  <c r="BK123"/>
  <c i="3" r="J131"/>
  <c r="J128"/>
  <c r="BK125"/>
  <c i="2" r="J213"/>
  <c r="BK212"/>
  <c r="J210"/>
  <c r="J204"/>
  <c r="BK202"/>
  <c r="J201"/>
  <c r="BK194"/>
  <c r="J193"/>
  <c r="J192"/>
  <c r="BK190"/>
  <c r="BK183"/>
  <c r="BK179"/>
  <c r="J178"/>
  <c r="BK175"/>
  <c r="J172"/>
  <c r="BK168"/>
  <c r="J163"/>
  <c r="J162"/>
  <c r="J160"/>
  <c r="J158"/>
  <c r="BK149"/>
  <c r="BK146"/>
  <c r="BK141"/>
  <c r="J136"/>
  <c r="J135"/>
  <c r="J128"/>
  <c i="1" r="AS101"/>
  <c i="5" r="BK159"/>
  <c r="BK152"/>
  <c r="BK148"/>
  <c r="J139"/>
  <c r="J137"/>
  <c i="4" r="BK132"/>
  <c r="BK131"/>
  <c r="BK130"/>
  <c r="J127"/>
  <c i="3" r="J135"/>
  <c r="J129"/>
  <c r="BK128"/>
  <c r="J125"/>
  <c i="2" r="BK215"/>
  <c r="J215"/>
  <c r="J211"/>
  <c r="BK210"/>
  <c r="BK209"/>
  <c r="BK207"/>
  <c r="BK206"/>
  <c r="J199"/>
  <c r="J198"/>
  <c r="BK193"/>
  <c r="BK188"/>
  <c r="J184"/>
  <c r="BK176"/>
  <c r="J175"/>
  <c r="J171"/>
  <c r="BK170"/>
  <c r="J166"/>
  <c r="J164"/>
  <c r="J149"/>
  <c r="J148"/>
  <c r="J146"/>
  <c r="J145"/>
  <c r="J141"/>
  <c r="BK139"/>
  <c r="BK136"/>
  <c r="BK128"/>
  <c l="1" r="BK124"/>
  <c r="J124"/>
  <c r="J100"/>
  <c i="3" r="BK124"/>
  <c r="BK123"/>
  <c r="J123"/>
  <c r="J99"/>
  <c i="4" r="BK128"/>
  <c r="J128"/>
  <c r="J99"/>
  <c i="6" r="BK122"/>
  <c r="J122"/>
  <c r="J99"/>
  <c i="2" r="T124"/>
  <c r="T123"/>
  <c r="T122"/>
  <c i="3" r="P124"/>
  <c r="P123"/>
  <c r="P122"/>
  <c i="1" r="AU98"/>
  <c i="4" r="R128"/>
  <c r="R121"/>
  <c i="5" r="R131"/>
  <c r="R123"/>
  <c i="6" r="P122"/>
  <c r="P121"/>
  <c i="1" r="AU103"/>
  <c i="2" r="R124"/>
  <c r="R123"/>
  <c r="R122"/>
  <c i="3" r="R124"/>
  <c r="R123"/>
  <c r="R122"/>
  <c i="4" r="T128"/>
  <c r="T121"/>
  <c i="5" r="T131"/>
  <c r="T123"/>
  <c i="6" r="R122"/>
  <c r="R121"/>
  <c i="2" r="P124"/>
  <c r="P123"/>
  <c r="P122"/>
  <c i="1" r="AU96"/>
  <c i="3" r="T124"/>
  <c r="T123"/>
  <c r="T122"/>
  <c i="4" r="P128"/>
  <c r="P121"/>
  <c i="1" r="AU100"/>
  <c i="5" r="BK131"/>
  <c r="J131"/>
  <c r="J101"/>
  <c r="P131"/>
  <c r="P123"/>
  <c i="1" r="AU102"/>
  <c i="6" r="T122"/>
  <c r="T121"/>
  <c i="2" r="F94"/>
  <c r="BE136"/>
  <c r="BE137"/>
  <c r="BE141"/>
  <c r="BE142"/>
  <c r="BE153"/>
  <c r="BE158"/>
  <c r="BE161"/>
  <c r="BE162"/>
  <c r="BE177"/>
  <c r="BE179"/>
  <c r="BE183"/>
  <c r="BE184"/>
  <c r="BE191"/>
  <c r="BE192"/>
  <c r="BE194"/>
  <c r="BE201"/>
  <c r="BE202"/>
  <c r="BE212"/>
  <c r="BE215"/>
  <c i="4" r="J93"/>
  <c r="J118"/>
  <c r="BE124"/>
  <c r="BE125"/>
  <c i="5" r="BE153"/>
  <c r="BE154"/>
  <c i="2" r="J93"/>
  <c r="J94"/>
  <c r="J116"/>
  <c r="BE128"/>
  <c r="BE132"/>
  <c r="BE133"/>
  <c r="BE134"/>
  <c r="BE144"/>
  <c r="BE148"/>
  <c r="BE149"/>
  <c r="BE160"/>
  <c r="BE163"/>
  <c r="BE174"/>
  <c r="BE176"/>
  <c r="BE186"/>
  <c r="BE196"/>
  <c r="BE200"/>
  <c r="BE206"/>
  <c r="BE207"/>
  <c r="BE208"/>
  <c i="3" r="E85"/>
  <c r="F93"/>
  <c r="J94"/>
  <c r="J116"/>
  <c r="J118"/>
  <c r="BE128"/>
  <c r="BE129"/>
  <c r="BE131"/>
  <c r="BE133"/>
  <c r="BE135"/>
  <c i="4" r="E85"/>
  <c r="F93"/>
  <c r="F118"/>
  <c r="BE126"/>
  <c r="BE131"/>
  <c r="BK121"/>
  <c r="J121"/>
  <c r="J98"/>
  <c i="5" r="E85"/>
  <c r="J94"/>
  <c r="J119"/>
  <c r="BE126"/>
  <c r="BE137"/>
  <c r="BE139"/>
  <c r="BE158"/>
  <c r="BK125"/>
  <c r="BK124"/>
  <c r="J124"/>
  <c r="J99"/>
  <c i="6" r="F93"/>
  <c r="E109"/>
  <c r="J115"/>
  <c r="F118"/>
  <c r="BE125"/>
  <c r="BE127"/>
  <c i="2" r="E85"/>
  <c r="F93"/>
  <c r="BE125"/>
  <c r="BE139"/>
  <c r="BE164"/>
  <c r="BE166"/>
  <c r="BE170"/>
  <c r="BE172"/>
  <c r="BE178"/>
  <c r="BE188"/>
  <c r="BE190"/>
  <c r="BE193"/>
  <c r="BE204"/>
  <c r="BE209"/>
  <c r="BE210"/>
  <c r="BE211"/>
  <c i="3" r="F119"/>
  <c i="4" r="J91"/>
  <c r="BE122"/>
  <c r="BE123"/>
  <c r="BE130"/>
  <c r="BE132"/>
  <c i="5" r="J91"/>
  <c r="F119"/>
  <c r="BE148"/>
  <c i="6" r="J118"/>
  <c r="BE129"/>
  <c r="BE130"/>
  <c i="2" r="BE135"/>
  <c r="BE145"/>
  <c r="BE146"/>
  <c r="BE168"/>
  <c r="BE171"/>
  <c r="BE175"/>
  <c r="BE198"/>
  <c r="BE199"/>
  <c r="BE213"/>
  <c i="3" r="BE125"/>
  <c r="BE130"/>
  <c i="4" r="BE127"/>
  <c r="BE129"/>
  <c i="5" r="F94"/>
  <c r="BE132"/>
  <c r="BE143"/>
  <c r="BE152"/>
  <c r="BE159"/>
  <c i="6" r="J93"/>
  <c r="BE123"/>
  <c r="BE124"/>
  <c r="BE126"/>
  <c r="BE128"/>
  <c i="1" r="AU97"/>
  <c i="5" r="J36"/>
  <c i="1" r="AW102"/>
  <c i="2" r="F37"/>
  <c i="1" r="BB96"/>
  <c r="BB95"/>
  <c r="AX95"/>
  <c r="AU95"/>
  <c r="AS94"/>
  <c i="4" r="F38"/>
  <c i="1" r="BC100"/>
  <c r="BC99"/>
  <c r="AY99"/>
  <c i="5" r="F38"/>
  <c i="1" r="BC102"/>
  <c i="6" r="F39"/>
  <c i="1" r="BD103"/>
  <c i="3" r="F38"/>
  <c i="1" r="BC98"/>
  <c r="BC97"/>
  <c r="AY97"/>
  <c i="4" r="J36"/>
  <c i="1" r="AW100"/>
  <c i="5" r="F39"/>
  <c i="1" r="BD102"/>
  <c i="6" r="F37"/>
  <c i="1" r="BB103"/>
  <c i="2" r="F39"/>
  <c i="1" r="BD96"/>
  <c r="BD95"/>
  <c i="5" r="F37"/>
  <c i="1" r="BB102"/>
  <c i="2" r="F38"/>
  <c i="1" r="BC96"/>
  <c r="BC95"/>
  <c r="AY95"/>
  <c i="3" r="J36"/>
  <c i="1" r="AW98"/>
  <c i="4" r="F37"/>
  <c i="1" r="BB100"/>
  <c r="BB99"/>
  <c r="AX99"/>
  <c i="5" r="F36"/>
  <c i="1" r="BA102"/>
  <c i="2" r="F36"/>
  <c i="1" r="BA96"/>
  <c r="BA95"/>
  <c r="AW95"/>
  <c i="3" r="F36"/>
  <c i="1" r="BA98"/>
  <c r="BA97"/>
  <c r="AW97"/>
  <c i="3" r="F39"/>
  <c i="1" r="BD98"/>
  <c r="BD97"/>
  <c i="4" r="F36"/>
  <c i="1" r="BA100"/>
  <c r="BA99"/>
  <c r="AW99"/>
  <c i="4" r="F39"/>
  <c i="1" r="BD100"/>
  <c r="BD99"/>
  <c i="3" r="F37"/>
  <c i="1" r="BB98"/>
  <c r="BB97"/>
  <c r="AX97"/>
  <c i="2" r="J36"/>
  <c i="1" r="AW96"/>
  <c i="6" r="J36"/>
  <c i="1" r="AW103"/>
  <c i="6" r="F36"/>
  <c i="1" r="BA103"/>
  <c i="6" r="F38"/>
  <c i="1" r="BC103"/>
  <c r="AU99"/>
  <c i="2" l="1" r="BK123"/>
  <c r="J123"/>
  <c r="J99"/>
  <c i="3" r="J124"/>
  <c r="J100"/>
  <c r="BK122"/>
  <c r="J122"/>
  <c i="5" r="J125"/>
  <c r="J100"/>
  <c r="BK123"/>
  <c r="J123"/>
  <c r="J98"/>
  <c i="6" r="BK121"/>
  <c r="J121"/>
  <c r="J98"/>
  <c i="1" r="BD101"/>
  <c i="5" r="F35"/>
  <c i="1" r="AZ102"/>
  <c i="2" r="J35"/>
  <c i="1" r="AV96"/>
  <c r="AT96"/>
  <c i="4" r="J32"/>
  <c i="1" r="AG100"/>
  <c r="AG99"/>
  <c r="BC101"/>
  <c r="AY101"/>
  <c i="4" r="J35"/>
  <c i="1" r="AV100"/>
  <c r="AT100"/>
  <c r="AU101"/>
  <c r="BA101"/>
  <c r="AW101"/>
  <c i="3" r="J35"/>
  <c i="1" r="AV98"/>
  <c r="AT98"/>
  <c i="6" r="J35"/>
  <c i="1" r="AV103"/>
  <c r="AT103"/>
  <c i="5" r="J35"/>
  <c i="1" r="AV102"/>
  <c r="AT102"/>
  <c i="3" r="J32"/>
  <c i="1" r="AG98"/>
  <c r="AG97"/>
  <c i="3" r="F35"/>
  <c i="1" r="AZ98"/>
  <c r="AZ97"/>
  <c r="AV97"/>
  <c r="AT97"/>
  <c i="6" r="F35"/>
  <c i="1" r="AZ103"/>
  <c i="4" r="F35"/>
  <c i="1" r="AZ100"/>
  <c r="AZ99"/>
  <c r="AV99"/>
  <c r="AT99"/>
  <c r="BB101"/>
  <c r="AX101"/>
  <c i="2" r="F35"/>
  <c i="1" r="AZ96"/>
  <c r="AZ95"/>
  <c i="3" l="1" r="J41"/>
  <c i="4" r="J41"/>
  <c i="1" r="AN98"/>
  <c r="AN100"/>
  <c i="3" r="J98"/>
  <c i="2" r="BK122"/>
  <c r="J122"/>
  <c i="1" r="AU94"/>
  <c r="BD94"/>
  <c r="W33"/>
  <c r="AN99"/>
  <c r="AN97"/>
  <c r="AZ101"/>
  <c r="AV101"/>
  <c r="AT101"/>
  <c r="BC94"/>
  <c r="W32"/>
  <c r="BB94"/>
  <c r="W31"/>
  <c r="BA94"/>
  <c r="AW94"/>
  <c r="AK30"/>
  <c i="6" r="J32"/>
  <c i="1" r="AG103"/>
  <c r="AN103"/>
  <c i="5" r="J32"/>
  <c i="1" r="AG102"/>
  <c r="AN102"/>
  <c i="2" r="J32"/>
  <c i="1" r="AG96"/>
  <c r="AG95"/>
  <c r="AV95"/>
  <c r="AT95"/>
  <c l="1" r="AN95"/>
  <c r="AN96"/>
  <c i="2" r="J41"/>
  <c r="J98"/>
  <c i="5" r="J41"/>
  <c i="6" r="J41"/>
  <c i="1" r="AZ94"/>
  <c r="W29"/>
  <c r="AY94"/>
  <c r="W30"/>
  <c r="AX94"/>
  <c r="AG101"/>
  <c r="AN101"/>
  <c l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<sst xmlns="http://schemas.openxmlformats.org/spreadsheetml/2006/main">
  <si>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</si>
  <si>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</si>
  <si>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</si>
  <si>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</si>
  <si>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</si>
  <si>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{06fc9c73-9a8d-4634-8271-566414133395}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</si>
  <si>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</si>
  <si>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</si>
  <si>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</si>
  <si>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</si>
  <si>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</si>
  <si>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</si>
  <si>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</si>
  <si>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</si>
  <si>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</si>
  <si>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</si>
  <si>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</si>
  <si>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Sudoměřice nad Moravou - kolej č. 1</t>
  </si>
  <si>
    <t>KSO:</t>
  </si>
  <si>
    <t>CC-CZ:</t>
  </si>
  <si>
    <t>Místo:</t>
  </si>
  <si>
    <t>žst. Sudoměříce nad Moravou</t>
  </si>
  <si>
    <t>Datum:</t>
  </si>
  <si>
    <t>3. 2. 2020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</si>
  <si>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</si>
  <si>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</si>
  <si>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</si>
  <si>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</si>
  <si>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</si>
  <si>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</si>
  <si>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</si>
  <si>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</si>
  <si>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</si>
  <si>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</si>
  <si>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</si>
  <si>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</si>
  <si>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</si>
  <si>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</si>
  <si>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</si>
  <si>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</si>
  <si>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</si>
  <si>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</si>
  <si>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</si>
  <si>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</si>
  <si>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</si>
  <si>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</si>
  <si>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</si>
  <si>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</si>
  <si>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</si>
  <si>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</si>
  <si>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</si>
  <si>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</si>
  <si>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</si>
  <si>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</si>
  <si>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</si>
  <si>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</si>
  <si>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</si>
  <si>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</si>
  <si>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</si>
  <si>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</si>
  <si>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</si>
  <si>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</si>
  <si>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</si>
  <si>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</si>
  <si>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</si>
  <si>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</si>
  <si>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</si>
  <si>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</si>
  <si>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</si>
  <si>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</si>
  <si>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</si>
  <si>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</si>
  <si>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</si>
  <si>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</si>
  <si>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</si>
  <si>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</si>
  <si>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</si>
  <si>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</si>
  <si>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</si>
  <si>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</si>
  <si>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</si>
  <si>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</si>
  <si>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{9ef9e2eb-6c21-419f-998a-dd6f1c78e6cb}</t>
  </si>
  <si>
    <t>2</t>
  </si>
  <si>
    <t>/</t>
  </si>
  <si>
    <t>01.1</t>
  </si>
  <si>
    <t>Oprava SK1</t>
  </si>
  <si>
    <t>Soupis</t>
  </si>
  <si>
    <t>{06ec9cb1-94a4-422c-a9b0-2c570e5aca66}</t>
  </si>
  <si>
    <t>02</t>
  </si>
  <si>
    <t>Žel. spodek</t>
  </si>
  <si>
    <t>{b6f792b1-4c86-4ecd-93b3-523c0bc00de9}</t>
  </si>
  <si>
    <t>02.1</t>
  </si>
  <si>
    <t>Oprava hrany nástupiště č.3</t>
  </si>
  <si>
    <t>{94d2a125-60e6-4db2-b2a8-e89911f2f223}</t>
  </si>
  <si>
    <t>03</t>
  </si>
  <si>
    <t>SSZT</t>
  </si>
  <si>
    <t>{b46dccb9-a11d-4bd8-9f41-c19ed8bcc684}</t>
  </si>
  <si>
    <t>03.1</t>
  </si>
  <si>
    <t>Sudoměřice SSZT</t>
  </si>
  <si>
    <t>{04e34200-fc1f-4c03-944a-05e0906c9929}</t>
  </si>
  <si>
    <t>04</t>
  </si>
  <si>
    <t>Ostatní</t>
  </si>
  <si>
    <t>{a6ba178f-d940-44d7-8164-d38b859589f1}</t>
  </si>
  <si>
    <t>04.1</t>
  </si>
  <si>
    <t>Manipulace, přepravy, poplatky</t>
  </si>
  <si>
    <t>{2b161625-0fde-4218-9751-d491b23710e3}</t>
  </si>
  <si>
    <t>04.2</t>
  </si>
  <si>
    <t>VON</t>
  </si>
  <si>
    <t>{df8e1d72-cfb8-4443-b432-4bb23cd628fc}</t>
  </si>
  <si>
    <t>KRYCÍ LIST SOUPISU PRACÍ</t>
  </si>
  <si>
    <t>Objekt:</t>
  </si>
  <si>
    <t>01 - Žel. svršek</t>
  </si>
  <si>
    <t>Soupis:</t>
  </si>
  <si>
    <t>01.1 - Oprava SK1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</si>
  <si>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</si>
  <si>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</si>
  <si>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</si>
  <si>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</si>
  <si>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</si>
  <si>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</si>
  <si>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</si>
  <si>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</si>
  <si>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</si>
  <si>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</si>
  <si>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</si>
  <si>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</si>
  <si>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</si>
  <si>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</si>
  <si>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</si>
  <si>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</si>
  <si>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</si>
  <si>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</si>
  <si>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</si>
  <si>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</si>
  <si>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</si>
  <si>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</si>
  <si>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</si>
  <si>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</si>
  <si>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</si>
  <si>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</si>
  <si>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</si>
  <si>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</si>
  <si>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m</t>
  </si>
  <si>
    <t>Sborník UOŽI 01 2020</t>
  </si>
  <si>
    <t>4</t>
  </si>
  <si>
    <t>-1746205061</t>
  </si>
  <si>
    <t>P</t>
  </si>
  <si>
    <t>Poznámka k položce:_x000d_
Materiál pro provizorní přejezdovou kéopnstrukci je uložen na nakladišti žst. Sudoměřice.</t>
  </si>
  <si>
    <t>VV</t>
  </si>
  <si>
    <t xml:space="preserve">4       "montáž provizorního staveništního přejezdu do SK2"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</si>
  <si>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</si>
  <si>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</si>
  <si>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-1321579806</t>
  </si>
  <si>
    <t xml:space="preserve">4          "demontáž 2 kusů přechodů z bet. panelů"</t>
  </si>
  <si>
    <t xml:space="preserve">4          "demontáž provizorního staveništního přejezdu v SK2"</t>
  </si>
  <si>
    <t>Součet</t>
  </si>
  <si>
    <t>3</t>
  </si>
  <si>
    <t>5906140040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</si>
  <si>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</si>
  <si>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</si>
  <si>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-647768635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</si>
  <si>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</si>
  <si>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</si>
  <si>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-959710157</t>
  </si>
  <si>
    <t>5906140160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</si>
  <si>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</si>
  <si>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1094059885</t>
  </si>
  <si>
    <t>6</t>
  </si>
  <si>
    <t>5908005420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</si>
  <si>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</si>
  <si>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</si>
  <si>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260245159</t>
  </si>
  <si>
    <t>7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</si>
  <si>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</si>
  <si>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</si>
  <si>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-285744111</t>
  </si>
  <si>
    <t>8</t>
  </si>
  <si>
    <t>5907050010</t>
  </si>
  <si>
    <t>Dělení kolejnic řezáním nebo rozbroušením tv. UIC60 nebo R65. Poznámka: 1. V cenách jsou započteny náklady na manipulaci, podložení, označení a provedení řezu kolejnice.</t>
  </si>
  <si>
    <t>kus</t>
  </si>
  <si>
    <t>-2111893049</t>
  </si>
  <si>
    <t xml:space="preserve">2           "zařezání (cca 1 cm) zhmožděného konce kolejnic na v.č.6 "</t>
  </si>
  <si>
    <t>9</t>
  </si>
  <si>
    <t>5907050110</t>
  </si>
  <si>
    <t>Dělení kolejnic kyslíkem tv. UIC60 nebo R65. Poznámka: 1. V cenách jsou započteny náklady na manipulaci, podložení, označení a provedení řezu kolejnice.</t>
  </si>
  <si>
    <t>1803515346</t>
  </si>
  <si>
    <t xml:space="preserve">100       "řezání kolnic do šrotu a zařezání pro svary"</t>
  </si>
  <si>
    <t>10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</si>
  <si>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</si>
  <si>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</si>
  <si>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</si>
  <si>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-731181064</t>
  </si>
  <si>
    <t>11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</si>
  <si>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</si>
  <si>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</si>
  <si>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2127406735</t>
  </si>
  <si>
    <t xml:space="preserve">125      "odtěžení ŠD 15 cm"</t>
  </si>
  <si>
    <t>12</t>
  </si>
  <si>
    <t>5914075110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</si>
  <si>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</si>
  <si>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m2</t>
  </si>
  <si>
    <t>2133338001</t>
  </si>
  <si>
    <t>13</t>
  </si>
  <si>
    <t>M</t>
  </si>
  <si>
    <t>5955101020</t>
  </si>
  <si>
    <t>Kamenivo drcené štěrkodrť frakce 0/32</t>
  </si>
  <si>
    <t>t</t>
  </si>
  <si>
    <t>2030203228</t>
  </si>
  <si>
    <t>14</t>
  </si>
  <si>
    <t>5964133005</t>
  </si>
  <si>
    <t>Geotextilie separační</t>
  </si>
  <si>
    <t>-899264195</t>
  </si>
  <si>
    <t xml:space="preserve">900     "s rezervou na přeplátování cca 10%"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</si>
  <si>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</si>
  <si>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</si>
  <si>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-341976562</t>
  </si>
  <si>
    <t>16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</si>
  <si>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</si>
  <si>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</si>
  <si>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249688013</t>
  </si>
  <si>
    <t xml:space="preserve">410         "SK1"</t>
  </si>
  <si>
    <t xml:space="preserve">30           "pro GPK SK3 a přípoje"</t>
  </si>
  <si>
    <t>17</t>
  </si>
  <si>
    <t>5955101000</t>
  </si>
  <si>
    <t>Kamenivo drcené štěrk frakce 31,5/63 třídy BI</t>
  </si>
  <si>
    <t>805270936</t>
  </si>
  <si>
    <t xml:space="preserve">700       "pro zřízení SK1"</t>
  </si>
  <si>
    <t xml:space="preserve">50            "pro GPK"</t>
  </si>
  <si>
    <t xml:space="preserve">20            "pro GPK výhybky"</t>
  </si>
  <si>
    <t>18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</si>
  <si>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</si>
  <si>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</si>
  <si>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661014365</t>
  </si>
  <si>
    <t xml:space="preserve">1        "pro zřízení převislého styku na ZV v.č.5"</t>
  </si>
  <si>
    <t>19</t>
  </si>
  <si>
    <t>5906130170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</si>
  <si>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</si>
  <si>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1751286526</t>
  </si>
  <si>
    <t>20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</si>
  <si>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</si>
  <si>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</si>
  <si>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1180020338</t>
  </si>
  <si>
    <t>5957125030</t>
  </si>
  <si>
    <t>Lepený izolovaný styk tv. R65 délky 4,00 m</t>
  </si>
  <si>
    <t>2080819253</t>
  </si>
  <si>
    <t>22</t>
  </si>
  <si>
    <t>5957131030</t>
  </si>
  <si>
    <t>Lepený izolovaný styk tv. S49 délky 4,00 m</t>
  </si>
  <si>
    <t>-361371982</t>
  </si>
  <si>
    <t>23</t>
  </si>
  <si>
    <t>5957113005</t>
  </si>
  <si>
    <t>Kolejnice přechodové tv. R65/49E1 levá</t>
  </si>
  <si>
    <t>-17348833</t>
  </si>
  <si>
    <t xml:space="preserve">11         "dělení v poměru 5,5m/5,5m"</t>
  </si>
  <si>
    <t>24</t>
  </si>
  <si>
    <t>5957113010</t>
  </si>
  <si>
    <t>Kolejnice přechodové tv. R65/49E1 pravá</t>
  </si>
  <si>
    <t>-1537557139</t>
  </si>
  <si>
    <t>25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</si>
  <si>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</si>
  <si>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</si>
  <si>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-424085428</t>
  </si>
  <si>
    <t xml:space="preserve">2      "na KV v.č.6"</t>
  </si>
  <si>
    <t>26</t>
  </si>
  <si>
    <t>5958101015</t>
  </si>
  <si>
    <t xml:space="preserve">Součásti spojovací kolejnicové spojky tv. R  750 mm</t>
  </si>
  <si>
    <t>-1793093356</t>
  </si>
  <si>
    <t>27</t>
  </si>
  <si>
    <t>5958107005</t>
  </si>
  <si>
    <t>Šroub spojkový M24 x 140 mm</t>
  </si>
  <si>
    <t>-1106536549</t>
  </si>
  <si>
    <t>28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</si>
  <si>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</si>
  <si>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</si>
  <si>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1672608430</t>
  </si>
  <si>
    <t xml:space="preserve">2        "na ZV v.č.5"</t>
  </si>
  <si>
    <t>29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</si>
  <si>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</si>
  <si>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</si>
  <si>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-635351972</t>
  </si>
  <si>
    <t>30</t>
  </si>
  <si>
    <t>5907055020</t>
  </si>
  <si>
    <t>Vrtání kolejnic otvor o průměru přes 10 do 23 mm. Poznámka: 1. V cenách jsou započteny náklady na manipulaci, podložení, označení a provedení vrtu ve stojině kolejnice.</t>
  </si>
  <si>
    <t>478616399</t>
  </si>
  <si>
    <t>31</t>
  </si>
  <si>
    <t>5907055030</t>
  </si>
  <si>
    <t>Vrtání kolejnic otvor o průměru přes 23 mm. Poznámka: 1. V cenách jsou započteny náklady na manipulaci, podložení, označení a provedení vrtu ve stojině kolejnice.</t>
  </si>
  <si>
    <t>1582434113</t>
  </si>
  <si>
    <t>32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</si>
  <si>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</si>
  <si>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</si>
  <si>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</si>
  <si>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-110379954</t>
  </si>
  <si>
    <t>33</t>
  </si>
  <si>
    <t>5956101000</t>
  </si>
  <si>
    <t>Pražec dřevěný příčný nevystrojený dub 2600x260x160 mm</t>
  </si>
  <si>
    <t>570236670</t>
  </si>
  <si>
    <t>34</t>
  </si>
  <si>
    <t>5958134080</t>
  </si>
  <si>
    <t>Součásti upevňovací vrtule R2 (160)</t>
  </si>
  <si>
    <t>-1998765320</t>
  </si>
  <si>
    <t xml:space="preserve">416       "na příčné pražce"</t>
  </si>
  <si>
    <t xml:space="preserve">80          "na výhybkové pražce"</t>
  </si>
  <si>
    <t>35</t>
  </si>
  <si>
    <t>5958134040</t>
  </si>
  <si>
    <t>Součásti upevňovací kroužek pružný dvojitý Fe 6</t>
  </si>
  <si>
    <t>1196423872</t>
  </si>
  <si>
    <t>36</t>
  </si>
  <si>
    <t>5958140001 - R</t>
  </si>
  <si>
    <t>Podkladnice žebrová tv. S4</t>
  </si>
  <si>
    <t>-773978785</t>
  </si>
  <si>
    <t xml:space="preserve">2         "přechodová žebrová podkladnice na ZV v.č.5 - 1:40"</t>
  </si>
  <si>
    <t>37</t>
  </si>
  <si>
    <t>5958140016 - R</t>
  </si>
  <si>
    <t>Podkladnice žebrová tv. R4</t>
  </si>
  <si>
    <t>396810539</t>
  </si>
  <si>
    <t xml:space="preserve">4          "přechodová podkladnice na KV v.č.6 - 1:80"</t>
  </si>
  <si>
    <t>38</t>
  </si>
  <si>
    <t>5958140017 - R</t>
  </si>
  <si>
    <t>-1647302020</t>
  </si>
  <si>
    <t xml:space="preserve">4           "přechodová podkladnice na KV v.č.6 - 1:40"</t>
  </si>
  <si>
    <t>39</t>
  </si>
  <si>
    <t>5958128005</t>
  </si>
  <si>
    <t>Komplety Skl 24 (šroub RS 0, matice M 22, podložka Uls 6)</t>
  </si>
  <si>
    <t>104732600</t>
  </si>
  <si>
    <t>40</t>
  </si>
  <si>
    <t>5958158005</t>
  </si>
  <si>
    <t xml:space="preserve">Podložka pryžová pod patu kolejnice S49  183/126/6</t>
  </si>
  <si>
    <t>1077424479</t>
  </si>
  <si>
    <t>41</t>
  </si>
  <si>
    <t>5958158020</t>
  </si>
  <si>
    <t>Podložka pryžová pod patu kolejnice R65 183/151/6</t>
  </si>
  <si>
    <t>1255442074</t>
  </si>
  <si>
    <t>42</t>
  </si>
  <si>
    <t>5958158070</t>
  </si>
  <si>
    <t>Podložka polyetylenová pod podkladnici 380/160/2 (S4, R4)</t>
  </si>
  <si>
    <t>429513395</t>
  </si>
  <si>
    <t>43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</si>
  <si>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</si>
  <si>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</si>
  <si>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-2051860904</t>
  </si>
  <si>
    <t xml:space="preserve">11      "výměna pražců za KV v.č.6 do 2 SK"</t>
  </si>
  <si>
    <t>44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</si>
  <si>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</si>
  <si>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</si>
  <si>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-1504850439</t>
  </si>
  <si>
    <t xml:space="preserve">5       "výměna společných pražců za KV v.č.6"</t>
  </si>
  <si>
    <t>45</t>
  </si>
  <si>
    <t>5956119110</t>
  </si>
  <si>
    <t>Pražec dřevěný výhybkový dub skupina 3 4400x260x160</t>
  </si>
  <si>
    <t>-823416151</t>
  </si>
  <si>
    <t>46</t>
  </si>
  <si>
    <t>5956119115</t>
  </si>
  <si>
    <t>Pražec dřevěný výhybkový dub skupina 3 4500x260x160</t>
  </si>
  <si>
    <t>-1150694852</t>
  </si>
  <si>
    <t>47</t>
  </si>
  <si>
    <t>5956119120</t>
  </si>
  <si>
    <t>Pražec dřevěný výhybkový dub skupina 3 4600x260x160</t>
  </si>
  <si>
    <t>-1400299290</t>
  </si>
  <si>
    <t>48</t>
  </si>
  <si>
    <t>5956119125</t>
  </si>
  <si>
    <t>Pražec dřevěný výhybkový dub skupina 3 4700x260x160</t>
  </si>
  <si>
    <t>-1595191580</t>
  </si>
  <si>
    <t>49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</si>
  <si>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</si>
  <si>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</si>
  <si>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-2090756018</t>
  </si>
  <si>
    <t xml:space="preserve">1,3       "SK1, SK3 a přípoje od výhybek"</t>
  </si>
  <si>
    <t>50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</si>
  <si>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</si>
  <si>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</si>
  <si>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1075344340</t>
  </si>
  <si>
    <t xml:space="preserve">250      "GPK výhybek 3,4,5,6,7"</t>
  </si>
  <si>
    <t>51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</si>
  <si>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</si>
  <si>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</si>
  <si>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1971857357</t>
  </si>
  <si>
    <t>52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</si>
  <si>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</si>
  <si>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</si>
  <si>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-2042740931</t>
  </si>
  <si>
    <t>53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</si>
  <si>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</si>
  <si>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</si>
  <si>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</si>
  <si>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339978303</t>
  </si>
  <si>
    <t>54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</si>
  <si>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</si>
  <si>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</si>
  <si>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765141795</t>
  </si>
  <si>
    <t>55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</si>
  <si>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</si>
  <si>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</si>
  <si>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1876374992</t>
  </si>
  <si>
    <t>56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</si>
  <si>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</si>
  <si>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</si>
  <si>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-1474548960</t>
  </si>
  <si>
    <t>57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</si>
  <si>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</si>
  <si>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</si>
  <si>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2096958143</t>
  </si>
  <si>
    <t>58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</si>
  <si>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</si>
  <si>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</si>
  <si>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-147035100</t>
  </si>
  <si>
    <t>2*1,8</t>
  </si>
  <si>
    <t>59</t>
  </si>
  <si>
    <t>5963101010</t>
  </si>
  <si>
    <t>Přejezd celopryžový pro staniční komunikace</t>
  </si>
  <si>
    <t>-1269016251</t>
  </si>
  <si>
    <t>Poznámka k položce:_x000d_
pedeSTRAIL pro 2 přechody v šíři 1,8m včetně závěrných zídek.</t>
  </si>
  <si>
    <t>02 - Žel. spodek</t>
  </si>
  <si>
    <t>02.1 - Oprava hrany nástupiště č.3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</si>
  <si>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</si>
  <si>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</si>
  <si>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147060481</t>
  </si>
  <si>
    <t>Poznámka k položce:_x000d_
Tato položka je určena pro odtěžení nástupištní hrany mezi SK1 a SK3, kde bude zřízen chodníkový obrubník uložený do betonového lože podle vzor. listu SŽ Ž 8.22. Část vytěžený materiálu bude opět použita pro zásyp a urovnání pochozí plochy nástupiště č. 3. Prostor mezi obrudníkem a SK1 se nebude zasypávat drtí z důvodu použití prožného upevnění.</t>
  </si>
  <si>
    <t xml:space="preserve">121*0,6*0,3         "odtěžení nezpevněné části nástupiště č.3"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</si>
  <si>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</si>
  <si>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</si>
  <si>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1070091817</t>
  </si>
  <si>
    <t>5964159005</t>
  </si>
  <si>
    <t>Obrubník chodníkový</t>
  </si>
  <si>
    <t>-1427113019</t>
  </si>
  <si>
    <t>5964161005</t>
  </si>
  <si>
    <t>Beton lehce zhutnitelný C 16/20;X0 F5 2 200 2 662</t>
  </si>
  <si>
    <t>1031518197</t>
  </si>
  <si>
    <t>5915007020</t>
  </si>
  <si>
    <t>Zásyp jam nebo rýh sypaninou na železničním spodku se zhutněním. Poznámka: 1. Ceny zásypu jam a rýh se zhutněním jsou určeny pro jakoukoliv míru zhutnění.</t>
  </si>
  <si>
    <t>-1889003210</t>
  </si>
  <si>
    <t>Poznámka k položce:_x000d_
Doplnění a zhutnění z vytěženého materiálu po provedeném osazení chodníkového obrubníku.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</si>
  <si>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</si>
  <si>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</si>
  <si>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397416488</t>
  </si>
  <si>
    <t xml:space="preserve">121*1,7         "úprava povrchu sypaného nástupiště a zhutnení"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</si>
  <si>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</si>
  <si>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</si>
  <si>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-972758913</t>
  </si>
  <si>
    <t xml:space="preserve">0,5           "ubourání zděné šachty"</t>
  </si>
  <si>
    <t>03 - SSZT</t>
  </si>
  <si>
    <t>03.1 - Sudoměřice SSZT</t>
  </si>
  <si>
    <t>OST - Ostatní</t>
  </si>
  <si>
    <t>7594110650</t>
  </si>
  <si>
    <t>Lanové propojení s kolíkovým ukončením LDI 1xFe6/190</t>
  </si>
  <si>
    <t>-1071748828</t>
  </si>
  <si>
    <t>7594110675</t>
  </si>
  <si>
    <t>Lanové propojení s kolíkovým ukončením LDI 1xFe6/400 norma 703559003 (HM0404223990062)</t>
  </si>
  <si>
    <t>808822266</t>
  </si>
  <si>
    <t>7594170070</t>
  </si>
  <si>
    <t>Propojovací příslušenství Příchytka lanová 14 na trámek kotvící norma 70368G (CV703689007)</t>
  </si>
  <si>
    <t>-624243354</t>
  </si>
  <si>
    <t>7590190160</t>
  </si>
  <si>
    <t>Ostatní Trámek umělohmotný UTR-122 (HM0321859999802)</t>
  </si>
  <si>
    <t>162142343</t>
  </si>
  <si>
    <t>7594110205</t>
  </si>
  <si>
    <t>Lanové propojení s kolíkovým ukončením LAI 1xFe9/210 norma 703029134 (HM0404223990154AV.00210)</t>
  </si>
  <si>
    <t>247387487</t>
  </si>
  <si>
    <t>7594110555</t>
  </si>
  <si>
    <t>Lanové propojení s kolíkovým ukončením LCI 1xFe14/220</t>
  </si>
  <si>
    <t>1775237477</t>
  </si>
  <si>
    <t>OST</t>
  </si>
  <si>
    <t>7594105016</t>
  </si>
  <si>
    <t>Odpojení a zpětné připojení lan ke kolejové skříni TJA - včetně odpojení a připevnění lanového propojení na pražce nebo montážní trámky</t>
  </si>
  <si>
    <t>512</t>
  </si>
  <si>
    <t>-524934474</t>
  </si>
  <si>
    <t>7594105270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</si>
  <si>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</si>
  <si>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1630176535</t>
  </si>
  <si>
    <t>7594105390</t>
  </si>
  <si>
    <t>Montáž pražce nebo trámku pro upevnění lanového propojení - usazení pražce nebo trámku mezi koleje nebo podél koleje; připevnění lana k pražci nebo montážnímu trámku</t>
  </si>
  <si>
    <t>83439234</t>
  </si>
  <si>
    <t>7594107330</t>
  </si>
  <si>
    <t>Demontáž kolejnicového lanového propojení z betonových pražců</t>
  </si>
  <si>
    <t>-1296048108</t>
  </si>
  <si>
    <t>04 - Ostatní</t>
  </si>
  <si>
    <t>04.1 - Manipulace, přepravy, poplatky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</si>
  <si>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</si>
  <si>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</si>
  <si>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1949856263</t>
  </si>
  <si>
    <t>Poznámka k položce:_x000d_
Tato položka je použita pro skládání nového materiálu z centrálního nákupu objednatele. Tento materiál bude dodán před výlukou v termínech 27.10.2020 do žst. Sudoměřice.</t>
  </si>
  <si>
    <t xml:space="preserve">81,125           "skládání nových pražců B03"</t>
  </si>
  <si>
    <t xml:space="preserve">22,226           "skládání kolejnic 49E1 délky 25m "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</si>
  <si>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</si>
  <si>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</si>
  <si>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-571484541</t>
  </si>
  <si>
    <t xml:space="preserve">2,2         "dřevěné pražce k likvidaci"</t>
  </si>
  <si>
    <t xml:space="preserve">84,5       "bet. pražce na skládku"</t>
  </si>
  <si>
    <t xml:space="preserve">960         "odvoz na skládku"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</si>
  <si>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</si>
  <si>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</si>
  <si>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-1978691038</t>
  </si>
  <si>
    <t xml:space="preserve">103,351       "přeprava pražců a kolejnic ze žst. Strážnice a zpět"</t>
  </si>
  <si>
    <t>9902300700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</si>
  <si>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</si>
  <si>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-341064464</t>
  </si>
  <si>
    <t xml:space="preserve">770            "01.1 - 32/63"</t>
  </si>
  <si>
    <t xml:space="preserve">240            "01.1 - 0/32"</t>
  </si>
  <si>
    <t>9902400700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</si>
  <si>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</si>
  <si>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531123944</t>
  </si>
  <si>
    <t xml:space="preserve">2,793         "LISy a kolejnice 01.1"</t>
  </si>
  <si>
    <t xml:space="preserve">0,818         "drobný svrškový materiál 01.1"</t>
  </si>
  <si>
    <t xml:space="preserve">6,255         "dřevěné pražce 01.1"</t>
  </si>
  <si>
    <t>9902900200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</si>
  <si>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</si>
  <si>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-1041423246</t>
  </si>
  <si>
    <t xml:space="preserve">84,5    "naložení PB2 k uložení na skládku"</t>
  </si>
  <si>
    <t xml:space="preserve">2,2      "naložení dřevěných pražců k likvidaci"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</si>
  <si>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</si>
  <si>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</si>
  <si>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-669208434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</si>
  <si>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</si>
  <si>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</si>
  <si>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-1000995482</t>
  </si>
  <si>
    <t>9909000100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</si>
  <si>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</si>
  <si>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504570579</t>
  </si>
  <si>
    <t xml:space="preserve">20        "vytěžený meteriál z nástupiště č. 3"</t>
  </si>
  <si>
    <t xml:space="preserve">940        "ŠL a ŠD z SK1"</t>
  </si>
  <si>
    <t>9909000300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</si>
  <si>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</si>
  <si>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263977302</t>
  </si>
  <si>
    <t>9909000500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</si>
  <si>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</si>
  <si>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851461300</t>
  </si>
  <si>
    <t xml:space="preserve">84,5      "za bet. pražce PB2"</t>
  </si>
  <si>
    <t>04.2 -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</si>
  <si>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</si>
  <si>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</si>
  <si>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</si>
  <si>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</si>
  <si>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</si>
  <si>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</si>
  <si>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-1779396008</t>
  </si>
  <si>
    <t>022101011</t>
  </si>
  <si>
    <t>Geodetické práce Geodetické práce v průběhu opravy</t>
  </si>
  <si>
    <t>2004842250</t>
  </si>
  <si>
    <t>022101021</t>
  </si>
  <si>
    <t>Geodetické práce Geodetické práce po ukončení opravy</t>
  </si>
  <si>
    <t>-948682403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</si>
  <si>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</si>
  <si>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</si>
  <si>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hod</t>
  </si>
  <si>
    <t>-983771419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</si>
  <si>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</si>
  <si>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</si>
  <si>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-349383796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</si>
  <si>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</si>
  <si>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</si>
  <si>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-721413452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</si>
  <si>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</si>
  <si>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</si>
  <si>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842413456</t>
  </si>
  <si>
    <t>034111001</t>
  </si>
  <si>
    <t>Další náklady na pracovníky Zákonné příplatky ke mzdě za práci o sobotách, nedělích a státem uznaných svátcích</t>
  </si>
  <si>
    <t>Kč/hod</t>
  </si>
  <si>
    <t>1230422878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</si>
</sst>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staničních kolejí v žst. Sudoměřice nad Moravou - kolej č. 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žst. Sudoměříce nad Moravou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3. 2. 2020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ROUND(AG95+AG97+AG99+AG101,2)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ROUND(AS95+AS97+AS99+AS101,2)</f>
        <v>0</v>
      </c>
      <c r="AT94" s="113">
        <f>ROUND(SUM(AV94:AW94),2)</f>
        <v>0</v>
      </c>
      <c r="AU94" s="114">
        <f>ROUND(AU95+AU97+AU99+AU101,5)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ROUND(AZ95+AZ97+AZ99+AZ101,2)</f>
        <v>0</v>
      </c>
      <c r="BA94" s="113">
        <f>ROUND(BA95+BA97+BA99+BA101,2)</f>
        <v>0</v>
      </c>
      <c r="BB94" s="113">
        <f>ROUND(BB95+BB97+BB99+BB101,2)</f>
        <v>0</v>
      </c>
      <c r="BC94" s="113">
        <f>ROUND(BC95+BC97+BC99+BC101,2)</f>
        <v>0</v>
      </c>
      <c r="BD94" s="115">
        <f>ROUND(BD95+BD97+BD99+BD101,2)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7"/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80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73</v>
      </c>
      <c r="BT95" s="130" t="s">
        <v>81</v>
      </c>
      <c r="BU95" s="130" t="s">
        <v>75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4" customFormat="1" ht="16.5" customHeight="1">
      <c r="A96" s="131" t="s">
        <v>84</v>
      </c>
      <c r="B96" s="69"/>
      <c r="C96" s="132"/>
      <c r="D96" s="132"/>
      <c r="E96" s="133" t="s">
        <v>85</v>
      </c>
      <c r="F96" s="133"/>
      <c r="G96" s="133"/>
      <c r="H96" s="133"/>
      <c r="I96" s="133"/>
      <c r="J96" s="132"/>
      <c r="K96" s="133" t="s">
        <v>86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'01.1 - Oprava SK1'!J32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87</v>
      </c>
      <c r="AR96" s="71"/>
      <c r="AS96" s="136">
        <v>0</v>
      </c>
      <c r="AT96" s="137">
        <f>ROUND(SUM(AV96:AW96),2)</f>
        <v>0</v>
      </c>
      <c r="AU96" s="138">
        <f>'01.1 - Oprava SK1'!P122</f>
        <v>0</v>
      </c>
      <c r="AV96" s="137">
        <f>'01.1 - Oprava SK1'!J35</f>
        <v>0</v>
      </c>
      <c r="AW96" s="137">
        <f>'01.1 - Oprava SK1'!J36</f>
        <v>0</v>
      </c>
      <c r="AX96" s="137">
        <f>'01.1 - Oprava SK1'!J37</f>
        <v>0</v>
      </c>
      <c r="AY96" s="137">
        <f>'01.1 - Oprava SK1'!J38</f>
        <v>0</v>
      </c>
      <c r="AZ96" s="137">
        <f>'01.1 - Oprava SK1'!F35</f>
        <v>0</v>
      </c>
      <c r="BA96" s="137">
        <f>'01.1 - Oprava SK1'!F36</f>
        <v>0</v>
      </c>
      <c r="BB96" s="137">
        <f>'01.1 - Oprava SK1'!F37</f>
        <v>0</v>
      </c>
      <c r="BC96" s="137">
        <f>'01.1 - Oprava SK1'!F38</f>
        <v>0</v>
      </c>
      <c r="BD96" s="139">
        <f>'01.1 - Oprava SK1'!F39</f>
        <v>0</v>
      </c>
      <c r="BE96" s="4"/>
      <c r="BT96" s="140" t="s">
        <v>83</v>
      </c>
      <c r="BV96" s="140" t="s">
        <v>76</v>
      </c>
      <c r="BW96" s="140" t="s">
        <v>88</v>
      </c>
      <c r="BX96" s="140" t="s">
        <v>82</v>
      </c>
      <c r="CL96" s="140" t="s">
        <v>1</v>
      </c>
    </row>
    <row r="97" s="7" customFormat="1" ht="16.5" customHeight="1">
      <c r="A97" s="7"/>
      <c r="B97" s="118"/>
      <c r="C97" s="119"/>
      <c r="D97" s="120" t="s">
        <v>89</v>
      </c>
      <c r="E97" s="120"/>
      <c r="F97" s="120"/>
      <c r="G97" s="120"/>
      <c r="H97" s="120"/>
      <c r="I97" s="121"/>
      <c r="J97" s="120" t="s">
        <v>90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ROUND(AG98,2)</f>
        <v>0</v>
      </c>
      <c r="AH97" s="121"/>
      <c r="AI97" s="121"/>
      <c r="AJ97" s="121"/>
      <c r="AK97" s="121"/>
      <c r="AL97" s="121"/>
      <c r="AM97" s="121"/>
      <c r="AN97" s="123">
        <f>SUM(AG97,AT97)</f>
        <v>0</v>
      </c>
      <c r="AO97" s="121"/>
      <c r="AP97" s="121"/>
      <c r="AQ97" s="124" t="s">
        <v>80</v>
      </c>
      <c r="AR97" s="125"/>
      <c r="AS97" s="126">
        <f>ROUND(AS98,2)</f>
        <v>0</v>
      </c>
      <c r="AT97" s="127">
        <f>ROUND(SUM(AV97:AW97),2)</f>
        <v>0</v>
      </c>
      <c r="AU97" s="128">
        <f>ROUND(AU98,5)</f>
        <v>0</v>
      </c>
      <c r="AV97" s="127">
        <f>ROUND(AZ97*L29,2)</f>
        <v>0</v>
      </c>
      <c r="AW97" s="127">
        <f>ROUND(BA97*L30,2)</f>
        <v>0</v>
      </c>
      <c r="AX97" s="127">
        <f>ROUND(BB97*L29,2)</f>
        <v>0</v>
      </c>
      <c r="AY97" s="127">
        <f>ROUND(BC97*L30,2)</f>
        <v>0</v>
      </c>
      <c r="AZ97" s="127">
        <f>ROUND(AZ98,2)</f>
        <v>0</v>
      </c>
      <c r="BA97" s="127">
        <f>ROUND(BA98,2)</f>
        <v>0</v>
      </c>
      <c r="BB97" s="127">
        <f>ROUND(BB98,2)</f>
        <v>0</v>
      </c>
      <c r="BC97" s="127">
        <f>ROUND(BC98,2)</f>
        <v>0</v>
      </c>
      <c r="BD97" s="129">
        <f>ROUND(BD98,2)</f>
        <v>0</v>
      </c>
      <c r="BE97" s="7"/>
      <c r="BS97" s="130" t="s">
        <v>73</v>
      </c>
      <c r="BT97" s="130" t="s">
        <v>81</v>
      </c>
      <c r="BU97" s="130" t="s">
        <v>75</v>
      </c>
      <c r="BV97" s="130" t="s">
        <v>76</v>
      </c>
      <c r="BW97" s="130" t="s">
        <v>91</v>
      </c>
      <c r="BX97" s="130" t="s">
        <v>5</v>
      </c>
      <c r="CL97" s="130" t="s">
        <v>1</v>
      </c>
      <c r="CM97" s="130" t="s">
        <v>83</v>
      </c>
    </row>
    <row r="98" s="4" customFormat="1" ht="16.5" customHeight="1">
      <c r="A98" s="131" t="s">
        <v>84</v>
      </c>
      <c r="B98" s="69"/>
      <c r="C98" s="132"/>
      <c r="D98" s="132"/>
      <c r="E98" s="133" t="s">
        <v>92</v>
      </c>
      <c r="F98" s="133"/>
      <c r="G98" s="133"/>
      <c r="H98" s="133"/>
      <c r="I98" s="133"/>
      <c r="J98" s="132"/>
      <c r="K98" s="133" t="s">
        <v>93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'02.1 - Oprava hrany nástu...'!J32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87</v>
      </c>
      <c r="AR98" s="71"/>
      <c r="AS98" s="136">
        <v>0</v>
      </c>
      <c r="AT98" s="137">
        <f>ROUND(SUM(AV98:AW98),2)</f>
        <v>0</v>
      </c>
      <c r="AU98" s="138">
        <f>'02.1 - Oprava hrany nástu...'!P122</f>
        <v>0</v>
      </c>
      <c r="AV98" s="137">
        <f>'02.1 - Oprava hrany nástu...'!J35</f>
        <v>0</v>
      </c>
      <c r="AW98" s="137">
        <f>'02.1 - Oprava hrany nástu...'!J36</f>
        <v>0</v>
      </c>
      <c r="AX98" s="137">
        <f>'02.1 - Oprava hrany nástu...'!J37</f>
        <v>0</v>
      </c>
      <c r="AY98" s="137">
        <f>'02.1 - Oprava hrany nástu...'!J38</f>
        <v>0</v>
      </c>
      <c r="AZ98" s="137">
        <f>'02.1 - Oprava hrany nástu...'!F35</f>
        <v>0</v>
      </c>
      <c r="BA98" s="137">
        <f>'02.1 - Oprava hrany nástu...'!F36</f>
        <v>0</v>
      </c>
      <c r="BB98" s="137">
        <f>'02.1 - Oprava hrany nástu...'!F37</f>
        <v>0</v>
      </c>
      <c r="BC98" s="137">
        <f>'02.1 - Oprava hrany nástu...'!F38</f>
        <v>0</v>
      </c>
      <c r="BD98" s="139">
        <f>'02.1 - Oprava hrany nástu...'!F39</f>
        <v>0</v>
      </c>
      <c r="BE98" s="4"/>
      <c r="BT98" s="140" t="s">
        <v>83</v>
      </c>
      <c r="BV98" s="140" t="s">
        <v>76</v>
      </c>
      <c r="BW98" s="140" t="s">
        <v>94</v>
      </c>
      <c r="BX98" s="140" t="s">
        <v>91</v>
      </c>
      <c r="CL98" s="140" t="s">
        <v>1</v>
      </c>
    </row>
    <row r="99" s="7" customFormat="1" ht="16.5" customHeight="1">
      <c r="A99" s="7"/>
      <c r="B99" s="118"/>
      <c r="C99" s="119"/>
      <c r="D99" s="120" t="s">
        <v>95</v>
      </c>
      <c r="E99" s="120"/>
      <c r="F99" s="120"/>
      <c r="G99" s="120"/>
      <c r="H99" s="120"/>
      <c r="I99" s="121"/>
      <c r="J99" s="120" t="s">
        <v>96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ROUND(AG100,2)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80</v>
      </c>
      <c r="AR99" s="125"/>
      <c r="AS99" s="126">
        <f>ROUND(AS100,2)</f>
        <v>0</v>
      </c>
      <c r="AT99" s="127">
        <f>ROUND(SUM(AV99:AW99),2)</f>
        <v>0</v>
      </c>
      <c r="AU99" s="128">
        <f>ROUND(AU100,5)</f>
        <v>0</v>
      </c>
      <c r="AV99" s="127">
        <f>ROUND(AZ99*L29,2)</f>
        <v>0</v>
      </c>
      <c r="AW99" s="127">
        <f>ROUND(BA99*L30,2)</f>
        <v>0</v>
      </c>
      <c r="AX99" s="127">
        <f>ROUND(BB99*L29,2)</f>
        <v>0</v>
      </c>
      <c r="AY99" s="127">
        <f>ROUND(BC99*L30,2)</f>
        <v>0</v>
      </c>
      <c r="AZ99" s="127">
        <f>ROUND(AZ100,2)</f>
        <v>0</v>
      </c>
      <c r="BA99" s="127">
        <f>ROUND(BA100,2)</f>
        <v>0</v>
      </c>
      <c r="BB99" s="127">
        <f>ROUND(BB100,2)</f>
        <v>0</v>
      </c>
      <c r="BC99" s="127">
        <f>ROUND(BC100,2)</f>
        <v>0</v>
      </c>
      <c r="BD99" s="129">
        <f>ROUND(BD100,2)</f>
        <v>0</v>
      </c>
      <c r="BE99" s="7"/>
      <c r="BS99" s="130" t="s">
        <v>73</v>
      </c>
      <c r="BT99" s="130" t="s">
        <v>81</v>
      </c>
      <c r="BU99" s="130" t="s">
        <v>75</v>
      </c>
      <c r="BV99" s="130" t="s">
        <v>76</v>
      </c>
      <c r="BW99" s="130" t="s">
        <v>97</v>
      </c>
      <c r="BX99" s="130" t="s">
        <v>5</v>
      </c>
      <c r="CL99" s="130" t="s">
        <v>1</v>
      </c>
      <c r="CM99" s="130" t="s">
        <v>83</v>
      </c>
    </row>
    <row r="100" s="4" customFormat="1" ht="16.5" customHeight="1">
      <c r="A100" s="131" t="s">
        <v>84</v>
      </c>
      <c r="B100" s="69"/>
      <c r="C100" s="132"/>
      <c r="D100" s="132"/>
      <c r="E100" s="133" t="s">
        <v>98</v>
      </c>
      <c r="F100" s="133"/>
      <c r="G100" s="133"/>
      <c r="H100" s="133"/>
      <c r="I100" s="133"/>
      <c r="J100" s="132"/>
      <c r="K100" s="133" t="s">
        <v>99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'03.1 - Sudoměřice SSZT'!J32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87</v>
      </c>
      <c r="AR100" s="71"/>
      <c r="AS100" s="136">
        <v>0</v>
      </c>
      <c r="AT100" s="137">
        <f>ROUND(SUM(AV100:AW100),2)</f>
        <v>0</v>
      </c>
      <c r="AU100" s="138">
        <f>'03.1 - Sudoměřice SSZT'!P121</f>
        <v>0</v>
      </c>
      <c r="AV100" s="137">
        <f>'03.1 - Sudoměřice SSZT'!J35</f>
        <v>0</v>
      </c>
      <c r="AW100" s="137">
        <f>'03.1 - Sudoměřice SSZT'!J36</f>
        <v>0</v>
      </c>
      <c r="AX100" s="137">
        <f>'03.1 - Sudoměřice SSZT'!J37</f>
        <v>0</v>
      </c>
      <c r="AY100" s="137">
        <f>'03.1 - Sudoměřice SSZT'!J38</f>
        <v>0</v>
      </c>
      <c r="AZ100" s="137">
        <f>'03.1 - Sudoměřice SSZT'!F35</f>
        <v>0</v>
      </c>
      <c r="BA100" s="137">
        <f>'03.1 - Sudoměřice SSZT'!F36</f>
        <v>0</v>
      </c>
      <c r="BB100" s="137">
        <f>'03.1 - Sudoměřice SSZT'!F37</f>
        <v>0</v>
      </c>
      <c r="BC100" s="137">
        <f>'03.1 - Sudoměřice SSZT'!F38</f>
        <v>0</v>
      </c>
      <c r="BD100" s="139">
        <f>'03.1 - Sudoměřice SSZT'!F39</f>
        <v>0</v>
      </c>
      <c r="BE100" s="4"/>
      <c r="BT100" s="140" t="s">
        <v>83</v>
      </c>
      <c r="BV100" s="140" t="s">
        <v>76</v>
      </c>
      <c r="BW100" s="140" t="s">
        <v>100</v>
      </c>
      <c r="BX100" s="140" t="s">
        <v>97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101</v>
      </c>
      <c r="E101" s="120"/>
      <c r="F101" s="120"/>
      <c r="G101" s="120"/>
      <c r="H101" s="120"/>
      <c r="I101" s="121"/>
      <c r="J101" s="120" t="s">
        <v>102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ROUND(SUM(AG102:AG103),2)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80</v>
      </c>
      <c r="AR101" s="125"/>
      <c r="AS101" s="126">
        <f>ROUND(SUM(AS102:AS103),2)</f>
        <v>0</v>
      </c>
      <c r="AT101" s="127">
        <f>ROUND(SUM(AV101:AW101),2)</f>
        <v>0</v>
      </c>
      <c r="AU101" s="128">
        <f>ROUND(SUM(AU102:AU103),5)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ROUND(SUM(AZ102:AZ103),2)</f>
        <v>0</v>
      </c>
      <c r="BA101" s="127">
        <f>ROUND(SUM(BA102:BA103),2)</f>
        <v>0</v>
      </c>
      <c r="BB101" s="127">
        <f>ROUND(SUM(BB102:BB103),2)</f>
        <v>0</v>
      </c>
      <c r="BC101" s="127">
        <f>ROUND(SUM(BC102:BC103),2)</f>
        <v>0</v>
      </c>
      <c r="BD101" s="129">
        <f>ROUND(SUM(BD102:BD103),2)</f>
        <v>0</v>
      </c>
      <c r="BE101" s="7"/>
      <c r="BS101" s="130" t="s">
        <v>73</v>
      </c>
      <c r="BT101" s="130" t="s">
        <v>81</v>
      </c>
      <c r="BU101" s="130" t="s">
        <v>75</v>
      </c>
      <c r="BV101" s="130" t="s">
        <v>76</v>
      </c>
      <c r="BW101" s="130" t="s">
        <v>103</v>
      </c>
      <c r="BX101" s="130" t="s">
        <v>5</v>
      </c>
      <c r="CL101" s="130" t="s">
        <v>1</v>
      </c>
      <c r="CM101" s="130" t="s">
        <v>83</v>
      </c>
    </row>
    <row r="102" s="4" customFormat="1" ht="16.5" customHeight="1">
      <c r="A102" s="131" t="s">
        <v>84</v>
      </c>
      <c r="B102" s="69"/>
      <c r="C102" s="132"/>
      <c r="D102" s="132"/>
      <c r="E102" s="133" t="s">
        <v>104</v>
      </c>
      <c r="F102" s="133"/>
      <c r="G102" s="133"/>
      <c r="H102" s="133"/>
      <c r="I102" s="133"/>
      <c r="J102" s="132"/>
      <c r="K102" s="133" t="s">
        <v>105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'04.1 - Manipulace, přepra...'!J32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87</v>
      </c>
      <c r="AR102" s="71"/>
      <c r="AS102" s="136">
        <v>0</v>
      </c>
      <c r="AT102" s="137">
        <f>ROUND(SUM(AV102:AW102),2)</f>
        <v>0</v>
      </c>
      <c r="AU102" s="138">
        <f>'04.1 - Manipulace, přepra...'!P123</f>
        <v>0</v>
      </c>
      <c r="AV102" s="137">
        <f>'04.1 - Manipulace, přepra...'!J35</f>
        <v>0</v>
      </c>
      <c r="AW102" s="137">
        <f>'04.1 - Manipulace, přepra...'!J36</f>
        <v>0</v>
      </c>
      <c r="AX102" s="137">
        <f>'04.1 - Manipulace, přepra...'!J37</f>
        <v>0</v>
      </c>
      <c r="AY102" s="137">
        <f>'04.1 - Manipulace, přepra...'!J38</f>
        <v>0</v>
      </c>
      <c r="AZ102" s="137">
        <f>'04.1 - Manipulace, přepra...'!F35</f>
        <v>0</v>
      </c>
      <c r="BA102" s="137">
        <f>'04.1 - Manipulace, přepra...'!F36</f>
        <v>0</v>
      </c>
      <c r="BB102" s="137">
        <f>'04.1 - Manipulace, přepra...'!F37</f>
        <v>0</v>
      </c>
      <c r="BC102" s="137">
        <f>'04.1 - Manipulace, přepra...'!F38</f>
        <v>0</v>
      </c>
      <c r="BD102" s="139">
        <f>'04.1 - Manipulace, přepra...'!F39</f>
        <v>0</v>
      </c>
      <c r="BE102" s="4"/>
      <c r="BT102" s="140" t="s">
        <v>83</v>
      </c>
      <c r="BV102" s="140" t="s">
        <v>76</v>
      </c>
      <c r="BW102" s="140" t="s">
        <v>106</v>
      </c>
      <c r="BX102" s="140" t="s">
        <v>103</v>
      </c>
      <c r="CL102" s="140" t="s">
        <v>1</v>
      </c>
    </row>
    <row r="103" s="4" customFormat="1" ht="16.5" customHeight="1">
      <c r="A103" s="131" t="s">
        <v>84</v>
      </c>
      <c r="B103" s="69"/>
      <c r="C103" s="132"/>
      <c r="D103" s="132"/>
      <c r="E103" s="133" t="s">
        <v>107</v>
      </c>
      <c r="F103" s="133"/>
      <c r="G103" s="133"/>
      <c r="H103" s="133"/>
      <c r="I103" s="133"/>
      <c r="J103" s="132"/>
      <c r="K103" s="133" t="s">
        <v>108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'04.2 - VON'!J32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87</v>
      </c>
      <c r="AR103" s="71"/>
      <c r="AS103" s="141">
        <v>0</v>
      </c>
      <c r="AT103" s="142">
        <f>ROUND(SUM(AV103:AW103),2)</f>
        <v>0</v>
      </c>
      <c r="AU103" s="143">
        <f>'04.2 - VON'!P121</f>
        <v>0</v>
      </c>
      <c r="AV103" s="142">
        <f>'04.2 - VON'!J35</f>
        <v>0</v>
      </c>
      <c r="AW103" s="142">
        <f>'04.2 - VON'!J36</f>
        <v>0</v>
      </c>
      <c r="AX103" s="142">
        <f>'04.2 - VON'!J37</f>
        <v>0</v>
      </c>
      <c r="AY103" s="142">
        <f>'04.2 - VON'!J38</f>
        <v>0</v>
      </c>
      <c r="AZ103" s="142">
        <f>'04.2 - VON'!F35</f>
        <v>0</v>
      </c>
      <c r="BA103" s="142">
        <f>'04.2 - VON'!F36</f>
        <v>0</v>
      </c>
      <c r="BB103" s="142">
        <f>'04.2 - VON'!F37</f>
        <v>0</v>
      </c>
      <c r="BC103" s="142">
        <f>'04.2 - VON'!F38</f>
        <v>0</v>
      </c>
      <c r="BD103" s="144">
        <f>'04.2 - VON'!F39</f>
        <v>0</v>
      </c>
      <c r="BE103" s="4"/>
      <c r="BT103" s="140" t="s">
        <v>83</v>
      </c>
      <c r="BV103" s="140" t="s">
        <v>76</v>
      </c>
      <c r="BW103" s="140" t="s">
        <v>109</v>
      </c>
      <c r="BX103" s="140" t="s">
        <v>103</v>
      </c>
      <c r="CL103" s="140" t="s">
        <v>1</v>
      </c>
    </row>
    <row r="104" s="2" customFormat="1" ht="30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H1KsmncBJAOZRHpN8KLwJ7/7A+XpyKTp3s1ocyMfJfCvBAYvJd2FtUz3B6jchPD1SRJNmjwE1TLV8pUeSe195Q==" hashValue="4EyhywelXmpM6QyB8fhSyd28fzGb3MHsbi0A0c97RMvHOTbA617avuvgWRawizIRcZuz0vG5iqk+h9Lxw/nL1A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01.1 - Oprava SK1'!C2" display="/"/>
    <hyperlink ref="A98" location="'02.1 - Oprava hrany nástu...'!C2" display="/"/>
    <hyperlink ref="A100" location="'03.1 - Sudoměřice SSZT'!C2" display="/"/>
    <hyperlink ref="A102" location="'04.1 - Manipulace, přepra...'!C2" display="/"/>
    <hyperlink ref="A103" location="'04.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110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staničních kolejí v žst. Sudoměřice nad Moravou - kolej č. 1</v>
      </c>
      <c r="F7" s="149"/>
      <c r="G7" s="149"/>
      <c r="H7" s="149"/>
      <c r="L7" s="19"/>
    </row>
    <row r="8" s="1" customFormat="1" ht="12" customHeight="1">
      <c r="B8" s="19"/>
      <c r="D8" s="149" t="s">
        <v>111</v>
      </c>
      <c r="L8" s="19"/>
    </row>
    <row r="9" s="2" customFormat="1" ht="16.5" customHeight="1">
      <c r="A9" s="37"/>
      <c r="B9" s="43"/>
      <c r="C9" s="37"/>
      <c r="D9" s="37"/>
      <c r="E9" s="150" t="s">
        <v>112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113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34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36</v>
      </c>
      <c r="G34" s="37"/>
      <c r="H34" s="37"/>
      <c r="I34" s="160" t="s">
        <v>35</v>
      </c>
      <c r="J34" s="160" t="s">
        <v>37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38</v>
      </c>
      <c r="E35" s="149" t="s">
        <v>39</v>
      </c>
      <c r="F35" s="162">
        <f>ROUND((SUM(BE122:BE217)),  2)</f>
        <v>0</v>
      </c>
      <c r="G35" s="37"/>
      <c r="H35" s="37"/>
      <c r="I35" s="163">
        <v>0.20999999999999999</v>
      </c>
      <c r="J35" s="162">
        <f>ROUND(((SUM(BE122:BE217))*I35),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40</v>
      </c>
      <c r="F36" s="162">
        <f>ROUND((SUM(BF122:BF217)),  2)</f>
        <v>0</v>
      </c>
      <c r="G36" s="37"/>
      <c r="H36" s="37"/>
      <c r="I36" s="163">
        <v>0.14999999999999999</v>
      </c>
      <c r="J36" s="162">
        <f>ROUND(((SUM(BF122:BF217))*I36),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41</v>
      </c>
      <c r="F37" s="162">
        <f>ROUND((SUM(BG122:BG217)),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42</v>
      </c>
      <c r="F38" s="162">
        <f>ROUND((SUM(BH122:BH217)),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43</v>
      </c>
      <c r="F39" s="162">
        <f>ROUND((SUM(BI122:BI217)),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47</v>
      </c>
      <c r="E50" s="172"/>
      <c r="F50" s="172"/>
      <c r="G50" s="171" t="s">
        <v>48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49</v>
      </c>
      <c r="E61" s="174"/>
      <c r="F61" s="175" t="s">
        <v>50</v>
      </c>
      <c r="G61" s="173" t="s">
        <v>49</v>
      </c>
      <c r="H61" s="174"/>
      <c r="I61" s="174"/>
      <c r="J61" s="176" t="s">
        <v>50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51</v>
      </c>
      <c r="E65" s="177"/>
      <c r="F65" s="177"/>
      <c r="G65" s="171" t="s">
        <v>52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49</v>
      </c>
      <c r="E76" s="174"/>
      <c r="F76" s="175" t="s">
        <v>50</v>
      </c>
      <c r="G76" s="173" t="s">
        <v>49</v>
      </c>
      <c r="H76" s="174"/>
      <c r="I76" s="174"/>
      <c r="J76" s="176" t="s">
        <v>50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staničních kolejí v žst. Sudoměřice nad Moravou - kolej č.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112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113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01.1 - Oprava SK1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žst. Sudoměříce nad Moravou</v>
      </c>
      <c r="G91" s="39"/>
      <c r="H91" s="39"/>
      <c r="I91" s="31" t="s">
        <v>22</v>
      </c>
      <c r="J91" s="78" t="str">
        <f>IF(J14="","",J14)</f>
        <v>3. 2. 2020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116</v>
      </c>
      <c r="D96" s="184"/>
      <c r="E96" s="184"/>
      <c r="F96" s="184"/>
      <c r="G96" s="184"/>
      <c r="H96" s="184"/>
      <c r="I96" s="184"/>
      <c r="J96" s="185" t="s">
        <v>117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118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119</v>
      </c>
    </row>
    <row r="99" s="9" customFormat="1" ht="24.96" customHeight="1">
      <c r="A99" s="9"/>
      <c r="B99" s="187"/>
      <c r="C99" s="188"/>
      <c r="D99" s="189" t="s">
        <v>120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121</v>
      </c>
      <c r="E100" s="195"/>
      <c r="F100" s="195"/>
      <c r="G100" s="195"/>
      <c r="H100" s="195"/>
      <c r="I100" s="195"/>
      <c r="J100" s="196">
        <f>J124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staničních kolejí v žst. Sudoměřice nad Moravou - kolej č. 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111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112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01.1 - Oprava SK1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žst. Sudoměříce nad Moravou</v>
      </c>
      <c r="G116" s="39"/>
      <c r="H116" s="39"/>
      <c r="I116" s="31" t="s">
        <v>22</v>
      </c>
      <c r="J116" s="78" t="str">
        <f>IF(J14="","",J14)</f>
        <v>3. 2. 2020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31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31" t="s">
        <v>32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123</v>
      </c>
      <c r="D121" s="201" t="s">
        <v>59</v>
      </c>
      <c r="E121" s="201" t="s">
        <v>55</v>
      </c>
      <c r="F121" s="201" t="s">
        <v>56</v>
      </c>
      <c r="G121" s="201" t="s">
        <v>124</v>
      </c>
      <c r="H121" s="201" t="s">
        <v>125</v>
      </c>
      <c r="I121" s="201" t="s">
        <v>126</v>
      </c>
      <c r="J121" s="201" t="s">
        <v>117</v>
      </c>
      <c r="K121" s="202" t="s">
        <v>127</v>
      </c>
      <c r="L121" s="203"/>
      <c r="M121" s="99" t="s">
        <v>1</v>
      </c>
      <c r="N121" s="100" t="s">
        <v>38</v>
      </c>
      <c r="O121" s="100" t="s">
        <v>128</v>
      </c>
      <c r="P121" s="100" t="s">
        <v>129</v>
      </c>
      <c r="Q121" s="100" t="s">
        <v>130</v>
      </c>
      <c r="R121" s="100" t="s">
        <v>131</v>
      </c>
      <c r="S121" s="100" t="s">
        <v>132</v>
      </c>
      <c r="T121" s="101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134</v>
      </c>
      <c r="D122" s="39"/>
      <c r="E122" s="39"/>
      <c r="F122" s="39"/>
      <c r="G122" s="39"/>
      <c r="H122" s="39"/>
      <c r="I122" s="39"/>
      <c r="J122" s="204">
        <f>BK122</f>
        <v>0</v>
      </c>
      <c r="K122" s="39"/>
      <c r="L122" s="43"/>
      <c r="M122" s="102"/>
      <c r="N122" s="205"/>
      <c r="O122" s="103"/>
      <c r="P122" s="206">
        <f>P123</f>
        <v>0</v>
      </c>
      <c r="Q122" s="103"/>
      <c r="R122" s="206">
        <f>R123</f>
        <v>1019.86559</v>
      </c>
      <c r="S122" s="103"/>
      <c r="T122" s="207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73</v>
      </c>
      <c r="AU122" s="16" t="s">
        <v>119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135</v>
      </c>
      <c r="F123" s="212" t="s">
        <v>136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1019.86559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81</v>
      </c>
      <c r="AT123" s="221" t="s">
        <v>73</v>
      </c>
      <c r="AU123" s="221" t="s">
        <v>74</v>
      </c>
      <c r="AY123" s="220" t="s">
        <v>137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138</v>
      </c>
      <c r="F124" s="223" t="s">
        <v>139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SUM(P125:P217)</f>
        <v>0</v>
      </c>
      <c r="Q124" s="217"/>
      <c r="R124" s="218">
        <f>SUM(R125:R217)</f>
        <v>1019.86559</v>
      </c>
      <c r="S124" s="217"/>
      <c r="T124" s="219">
        <f>SUM(T125:T217)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81</v>
      </c>
      <c r="AT124" s="221" t="s">
        <v>73</v>
      </c>
      <c r="AU124" s="221" t="s">
        <v>81</v>
      </c>
      <c r="AY124" s="220" t="s">
        <v>137</v>
      </c>
      <c r="BK124" s="222">
        <f>SUM(BK125:BK217)</f>
        <v>0</v>
      </c>
    </row>
    <row r="125" s="2" customFormat="1" ht="24.15" customHeight="1">
      <c r="A125" s="37"/>
      <c r="B125" s="38"/>
      <c r="C125" s="225" t="s">
        <v>81</v>
      </c>
      <c r="D125" s="225" t="s">
        <v>140</v>
      </c>
      <c r="E125" s="226" t="s">
        <v>141</v>
      </c>
      <c r="F125" s="227" t="s">
        <v>142</v>
      </c>
      <c r="G125" s="228" t="s">
        <v>143</v>
      </c>
      <c r="H125" s="229">
        <v>4</v>
      </c>
      <c r="I125" s="230"/>
      <c r="J125" s="231">
        <f>ROUND(I125*H125,2)</f>
        <v>0</v>
      </c>
      <c r="K125" s="227" t="s">
        <v>144</v>
      </c>
      <c r="L125" s="43"/>
      <c r="M125" s="232" t="s">
        <v>1</v>
      </c>
      <c r="N125" s="233" t="s">
        <v>39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145</v>
      </c>
      <c r="AT125" s="236" t="s">
        <v>140</v>
      </c>
      <c r="AU125" s="236" t="s">
        <v>83</v>
      </c>
      <c r="AY125" s="16" t="s">
        <v>137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81</v>
      </c>
      <c r="BK125" s="237">
        <f>ROUND(I125*H125,2)</f>
        <v>0</v>
      </c>
      <c r="BL125" s="16" t="s">
        <v>145</v>
      </c>
      <c r="BM125" s="236" t="s">
        <v>146</v>
      </c>
    </row>
    <row r="126" s="2" customFormat="1">
      <c r="A126" s="37"/>
      <c r="B126" s="38"/>
      <c r="C126" s="39"/>
      <c r="D126" s="238" t="s">
        <v>147</v>
      </c>
      <c r="E126" s="39"/>
      <c r="F126" s="239" t="s">
        <v>148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83</v>
      </c>
    </row>
    <row r="127" s="13" customFormat="1">
      <c r="A127" s="13"/>
      <c r="B127" s="243"/>
      <c r="C127" s="244"/>
      <c r="D127" s="238" t="s">
        <v>149</v>
      </c>
      <c r="E127" s="245" t="s">
        <v>1</v>
      </c>
      <c r="F127" s="246" t="s">
        <v>150</v>
      </c>
      <c r="G127" s="244"/>
      <c r="H127" s="247">
        <v>4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149</v>
      </c>
      <c r="AU127" s="253" t="s">
        <v>83</v>
      </c>
      <c r="AV127" s="13" t="s">
        <v>83</v>
      </c>
      <c r="AW127" s="13" t="s">
        <v>31</v>
      </c>
      <c r="AX127" s="13" t="s">
        <v>81</v>
      </c>
      <c r="AY127" s="253" t="s">
        <v>137</v>
      </c>
    </row>
    <row r="128" s="2" customFormat="1" ht="24.15" customHeight="1">
      <c r="A128" s="37"/>
      <c r="B128" s="38"/>
      <c r="C128" s="225" t="s">
        <v>83</v>
      </c>
      <c r="D128" s="225" t="s">
        <v>140</v>
      </c>
      <c r="E128" s="226" t="s">
        <v>151</v>
      </c>
      <c r="F128" s="227" t="s">
        <v>152</v>
      </c>
      <c r="G128" s="228" t="s">
        <v>143</v>
      </c>
      <c r="H128" s="229">
        <v>8</v>
      </c>
      <c r="I128" s="230"/>
      <c r="J128" s="231">
        <f>ROUND(I128*H128,2)</f>
        <v>0</v>
      </c>
      <c r="K128" s="227" t="s">
        <v>144</v>
      </c>
      <c r="L128" s="43"/>
      <c r="M128" s="232" t="s">
        <v>1</v>
      </c>
      <c r="N128" s="233" t="s">
        <v>39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145</v>
      </c>
      <c r="AT128" s="236" t="s">
        <v>140</v>
      </c>
      <c r="AU128" s="236" t="s">
        <v>83</v>
      </c>
      <c r="AY128" s="16" t="s">
        <v>137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81</v>
      </c>
      <c r="BK128" s="237">
        <f>ROUND(I128*H128,2)</f>
        <v>0</v>
      </c>
      <c r="BL128" s="16" t="s">
        <v>145</v>
      </c>
      <c r="BM128" s="236" t="s">
        <v>153</v>
      </c>
    </row>
    <row r="129" s="13" customFormat="1">
      <c r="A129" s="13"/>
      <c r="B129" s="243"/>
      <c r="C129" s="244"/>
      <c r="D129" s="238" t="s">
        <v>149</v>
      </c>
      <c r="E129" s="245" t="s">
        <v>1</v>
      </c>
      <c r="F129" s="246" t="s">
        <v>154</v>
      </c>
      <c r="G129" s="244"/>
      <c r="H129" s="247">
        <v>4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149</v>
      </c>
      <c r="AU129" s="253" t="s">
        <v>83</v>
      </c>
      <c r="AV129" s="13" t="s">
        <v>83</v>
      </c>
      <c r="AW129" s="13" t="s">
        <v>31</v>
      </c>
      <c r="AX129" s="13" t="s">
        <v>74</v>
      </c>
      <c r="AY129" s="253" t="s">
        <v>137</v>
      </c>
    </row>
    <row r="130" s="13" customFormat="1">
      <c r="A130" s="13"/>
      <c r="B130" s="243"/>
      <c r="C130" s="244"/>
      <c r="D130" s="238" t="s">
        <v>149</v>
      </c>
      <c r="E130" s="245" t="s">
        <v>1</v>
      </c>
      <c r="F130" s="246" t="s">
        <v>155</v>
      </c>
      <c r="G130" s="244"/>
      <c r="H130" s="247">
        <v>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149</v>
      </c>
      <c r="AU130" s="253" t="s">
        <v>83</v>
      </c>
      <c r="AV130" s="13" t="s">
        <v>83</v>
      </c>
      <c r="AW130" s="13" t="s">
        <v>31</v>
      </c>
      <c r="AX130" s="13" t="s">
        <v>74</v>
      </c>
      <c r="AY130" s="253" t="s">
        <v>137</v>
      </c>
    </row>
    <row r="131" s="14" customFormat="1">
      <c r="A131" s="14"/>
      <c r="B131" s="254"/>
      <c r="C131" s="255"/>
      <c r="D131" s="238" t="s">
        <v>149</v>
      </c>
      <c r="E131" s="256" t="s">
        <v>1</v>
      </c>
      <c r="F131" s="257" t="s">
        <v>156</v>
      </c>
      <c r="G131" s="255"/>
      <c r="H131" s="258">
        <v>8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149</v>
      </c>
      <c r="AU131" s="264" t="s">
        <v>83</v>
      </c>
      <c r="AV131" s="14" t="s">
        <v>145</v>
      </c>
      <c r="AW131" s="14" t="s">
        <v>31</v>
      </c>
      <c r="AX131" s="14" t="s">
        <v>81</v>
      </c>
      <c r="AY131" s="264" t="s">
        <v>137</v>
      </c>
    </row>
    <row r="132" s="2" customFormat="1" ht="49.05" customHeight="1">
      <c r="A132" s="37"/>
      <c r="B132" s="38"/>
      <c r="C132" s="225" t="s">
        <v>157</v>
      </c>
      <c r="D132" s="225" t="s">
        <v>140</v>
      </c>
      <c r="E132" s="226" t="s">
        <v>158</v>
      </c>
      <c r="F132" s="227" t="s">
        <v>159</v>
      </c>
      <c r="G132" s="228" t="s">
        <v>160</v>
      </c>
      <c r="H132" s="229">
        <v>0.0080000000000000002</v>
      </c>
      <c r="I132" s="230"/>
      <c r="J132" s="231">
        <f>ROUND(I132*H132,2)</f>
        <v>0</v>
      </c>
      <c r="K132" s="227" t="s">
        <v>144</v>
      </c>
      <c r="L132" s="43"/>
      <c r="M132" s="232" t="s">
        <v>1</v>
      </c>
      <c r="N132" s="233" t="s">
        <v>39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145</v>
      </c>
      <c r="AT132" s="236" t="s">
        <v>140</v>
      </c>
      <c r="AU132" s="236" t="s">
        <v>83</v>
      </c>
      <c r="AY132" s="16" t="s">
        <v>137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81</v>
      </c>
      <c r="BK132" s="237">
        <f>ROUND(I132*H132,2)</f>
        <v>0</v>
      </c>
      <c r="BL132" s="16" t="s">
        <v>145</v>
      </c>
      <c r="BM132" s="236" t="s">
        <v>161</v>
      </c>
    </row>
    <row r="133" s="2" customFormat="1" ht="49.05" customHeight="1">
      <c r="A133" s="37"/>
      <c r="B133" s="38"/>
      <c r="C133" s="225" t="s">
        <v>145</v>
      </c>
      <c r="D133" s="225" t="s">
        <v>140</v>
      </c>
      <c r="E133" s="226" t="s">
        <v>162</v>
      </c>
      <c r="F133" s="227" t="s">
        <v>163</v>
      </c>
      <c r="G133" s="228" t="s">
        <v>160</v>
      </c>
      <c r="H133" s="229">
        <v>0.0050000000000000001</v>
      </c>
      <c r="I133" s="230"/>
      <c r="J133" s="231">
        <f>ROUND(I133*H133,2)</f>
        <v>0</v>
      </c>
      <c r="K133" s="227" t="s">
        <v>144</v>
      </c>
      <c r="L133" s="43"/>
      <c r="M133" s="232" t="s">
        <v>1</v>
      </c>
      <c r="N133" s="233" t="s">
        <v>39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145</v>
      </c>
      <c r="AT133" s="236" t="s">
        <v>140</v>
      </c>
      <c r="AU133" s="236" t="s">
        <v>83</v>
      </c>
      <c r="AY133" s="16" t="s">
        <v>137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81</v>
      </c>
      <c r="BK133" s="237">
        <f>ROUND(I133*H133,2)</f>
        <v>0</v>
      </c>
      <c r="BL133" s="16" t="s">
        <v>145</v>
      </c>
      <c r="BM133" s="236" t="s">
        <v>164</v>
      </c>
    </row>
    <row r="134" s="2" customFormat="1" ht="49.05" customHeight="1">
      <c r="A134" s="37"/>
      <c r="B134" s="38"/>
      <c r="C134" s="225" t="s">
        <v>138</v>
      </c>
      <c r="D134" s="225" t="s">
        <v>140</v>
      </c>
      <c r="E134" s="226" t="s">
        <v>165</v>
      </c>
      <c r="F134" s="227" t="s">
        <v>166</v>
      </c>
      <c r="G134" s="228" t="s">
        <v>160</v>
      </c>
      <c r="H134" s="229">
        <v>0.22</v>
      </c>
      <c r="I134" s="230"/>
      <c r="J134" s="231">
        <f>ROUND(I134*H134,2)</f>
        <v>0</v>
      </c>
      <c r="K134" s="227" t="s">
        <v>144</v>
      </c>
      <c r="L134" s="43"/>
      <c r="M134" s="232" t="s">
        <v>1</v>
      </c>
      <c r="N134" s="233" t="s">
        <v>39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145</v>
      </c>
      <c r="AT134" s="236" t="s">
        <v>140</v>
      </c>
      <c r="AU134" s="236" t="s">
        <v>83</v>
      </c>
      <c r="AY134" s="16" t="s">
        <v>137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81</v>
      </c>
      <c r="BK134" s="237">
        <f>ROUND(I134*H134,2)</f>
        <v>0</v>
      </c>
      <c r="BL134" s="16" t="s">
        <v>145</v>
      </c>
      <c r="BM134" s="236" t="s">
        <v>167</v>
      </c>
    </row>
    <row r="135" s="2" customFormat="1" ht="49.05" customHeight="1">
      <c r="A135" s="37"/>
      <c r="B135" s="38"/>
      <c r="C135" s="225" t="s">
        <v>168</v>
      </c>
      <c r="D135" s="225" t="s">
        <v>140</v>
      </c>
      <c r="E135" s="226" t="s">
        <v>169</v>
      </c>
      <c r="F135" s="227" t="s">
        <v>170</v>
      </c>
      <c r="G135" s="228" t="s">
        <v>171</v>
      </c>
      <c r="H135" s="229">
        <v>4</v>
      </c>
      <c r="I135" s="230"/>
      <c r="J135" s="231">
        <f>ROUND(I135*H135,2)</f>
        <v>0</v>
      </c>
      <c r="K135" s="227" t="s">
        <v>144</v>
      </c>
      <c r="L135" s="43"/>
      <c r="M135" s="232" t="s">
        <v>1</v>
      </c>
      <c r="N135" s="233" t="s">
        <v>39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145</v>
      </c>
      <c r="AT135" s="236" t="s">
        <v>140</v>
      </c>
      <c r="AU135" s="236" t="s">
        <v>83</v>
      </c>
      <c r="AY135" s="16" t="s">
        <v>137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81</v>
      </c>
      <c r="BK135" s="237">
        <f>ROUND(I135*H135,2)</f>
        <v>0</v>
      </c>
      <c r="BL135" s="16" t="s">
        <v>145</v>
      </c>
      <c r="BM135" s="236" t="s">
        <v>172</v>
      </c>
    </row>
    <row r="136" s="2" customFormat="1" ht="49.05" customHeight="1">
      <c r="A136" s="37"/>
      <c r="B136" s="38"/>
      <c r="C136" s="225" t="s">
        <v>173</v>
      </c>
      <c r="D136" s="225" t="s">
        <v>140</v>
      </c>
      <c r="E136" s="226" t="s">
        <v>174</v>
      </c>
      <c r="F136" s="227" t="s">
        <v>175</v>
      </c>
      <c r="G136" s="228" t="s">
        <v>171</v>
      </c>
      <c r="H136" s="229">
        <v>2</v>
      </c>
      <c r="I136" s="230"/>
      <c r="J136" s="231">
        <f>ROUND(I136*H136,2)</f>
        <v>0</v>
      </c>
      <c r="K136" s="227" t="s">
        <v>144</v>
      </c>
      <c r="L136" s="43"/>
      <c r="M136" s="232" t="s">
        <v>1</v>
      </c>
      <c r="N136" s="233" t="s">
        <v>39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145</v>
      </c>
      <c r="AT136" s="236" t="s">
        <v>140</v>
      </c>
      <c r="AU136" s="236" t="s">
        <v>83</v>
      </c>
      <c r="AY136" s="16" t="s">
        <v>137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81</v>
      </c>
      <c r="BK136" s="237">
        <f>ROUND(I136*H136,2)</f>
        <v>0</v>
      </c>
      <c r="BL136" s="16" t="s">
        <v>145</v>
      </c>
      <c r="BM136" s="236" t="s">
        <v>176</v>
      </c>
    </row>
    <row r="137" s="2" customFormat="1" ht="24.15" customHeight="1">
      <c r="A137" s="37"/>
      <c r="B137" s="38"/>
      <c r="C137" s="225" t="s">
        <v>177</v>
      </c>
      <c r="D137" s="225" t="s">
        <v>140</v>
      </c>
      <c r="E137" s="226" t="s">
        <v>178</v>
      </c>
      <c r="F137" s="227" t="s">
        <v>179</v>
      </c>
      <c r="G137" s="228" t="s">
        <v>180</v>
      </c>
      <c r="H137" s="229">
        <v>2</v>
      </c>
      <c r="I137" s="230"/>
      <c r="J137" s="231">
        <f>ROUND(I137*H137,2)</f>
        <v>0</v>
      </c>
      <c r="K137" s="227" t="s">
        <v>144</v>
      </c>
      <c r="L137" s="43"/>
      <c r="M137" s="232" t="s">
        <v>1</v>
      </c>
      <c r="N137" s="233" t="s">
        <v>39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145</v>
      </c>
      <c r="AT137" s="236" t="s">
        <v>140</v>
      </c>
      <c r="AU137" s="236" t="s">
        <v>83</v>
      </c>
      <c r="AY137" s="16" t="s">
        <v>137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81</v>
      </c>
      <c r="BK137" s="237">
        <f>ROUND(I137*H137,2)</f>
        <v>0</v>
      </c>
      <c r="BL137" s="16" t="s">
        <v>145</v>
      </c>
      <c r="BM137" s="236" t="s">
        <v>181</v>
      </c>
    </row>
    <row r="138" s="13" customFormat="1">
      <c r="A138" s="13"/>
      <c r="B138" s="243"/>
      <c r="C138" s="244"/>
      <c r="D138" s="238" t="s">
        <v>149</v>
      </c>
      <c r="E138" s="245" t="s">
        <v>1</v>
      </c>
      <c r="F138" s="246" t="s">
        <v>182</v>
      </c>
      <c r="G138" s="244"/>
      <c r="H138" s="247">
        <v>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149</v>
      </c>
      <c r="AU138" s="253" t="s">
        <v>83</v>
      </c>
      <c r="AV138" s="13" t="s">
        <v>83</v>
      </c>
      <c r="AW138" s="13" t="s">
        <v>31</v>
      </c>
      <c r="AX138" s="13" t="s">
        <v>81</v>
      </c>
      <c r="AY138" s="253" t="s">
        <v>137</v>
      </c>
    </row>
    <row r="139" s="2" customFormat="1" ht="24.15" customHeight="1">
      <c r="A139" s="37"/>
      <c r="B139" s="38"/>
      <c r="C139" s="225" t="s">
        <v>183</v>
      </c>
      <c r="D139" s="225" t="s">
        <v>140</v>
      </c>
      <c r="E139" s="226" t="s">
        <v>184</v>
      </c>
      <c r="F139" s="227" t="s">
        <v>185</v>
      </c>
      <c r="G139" s="228" t="s">
        <v>180</v>
      </c>
      <c r="H139" s="229">
        <v>100</v>
      </c>
      <c r="I139" s="230"/>
      <c r="J139" s="231">
        <f>ROUND(I139*H139,2)</f>
        <v>0</v>
      </c>
      <c r="K139" s="227" t="s">
        <v>144</v>
      </c>
      <c r="L139" s="43"/>
      <c r="M139" s="232" t="s">
        <v>1</v>
      </c>
      <c r="N139" s="233" t="s">
        <v>39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145</v>
      </c>
      <c r="AT139" s="236" t="s">
        <v>140</v>
      </c>
      <c r="AU139" s="236" t="s">
        <v>83</v>
      </c>
      <c r="AY139" s="16" t="s">
        <v>137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81</v>
      </c>
      <c r="BK139" s="237">
        <f>ROUND(I139*H139,2)</f>
        <v>0</v>
      </c>
      <c r="BL139" s="16" t="s">
        <v>145</v>
      </c>
      <c r="BM139" s="236" t="s">
        <v>186</v>
      </c>
    </row>
    <row r="140" s="13" customFormat="1">
      <c r="A140" s="13"/>
      <c r="B140" s="243"/>
      <c r="C140" s="244"/>
      <c r="D140" s="238" t="s">
        <v>149</v>
      </c>
      <c r="E140" s="245" t="s">
        <v>1</v>
      </c>
      <c r="F140" s="246" t="s">
        <v>187</v>
      </c>
      <c r="G140" s="244"/>
      <c r="H140" s="247">
        <v>100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149</v>
      </c>
      <c r="AU140" s="253" t="s">
        <v>83</v>
      </c>
      <c r="AV140" s="13" t="s">
        <v>83</v>
      </c>
      <c r="AW140" s="13" t="s">
        <v>31</v>
      </c>
      <c r="AX140" s="13" t="s">
        <v>81</v>
      </c>
      <c r="AY140" s="253" t="s">
        <v>137</v>
      </c>
    </row>
    <row r="141" s="2" customFormat="1" ht="37.8" customHeight="1">
      <c r="A141" s="37"/>
      <c r="B141" s="38"/>
      <c r="C141" s="225" t="s">
        <v>188</v>
      </c>
      <c r="D141" s="225" t="s">
        <v>140</v>
      </c>
      <c r="E141" s="226" t="s">
        <v>189</v>
      </c>
      <c r="F141" s="227" t="s">
        <v>190</v>
      </c>
      <c r="G141" s="228" t="s">
        <v>191</v>
      </c>
      <c r="H141" s="229">
        <v>410</v>
      </c>
      <c r="I141" s="230"/>
      <c r="J141" s="231">
        <f>ROUND(I141*H141,2)</f>
        <v>0</v>
      </c>
      <c r="K141" s="227" t="s">
        <v>144</v>
      </c>
      <c r="L141" s="43"/>
      <c r="M141" s="232" t="s">
        <v>1</v>
      </c>
      <c r="N141" s="233" t="s">
        <v>39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145</v>
      </c>
      <c r="AT141" s="236" t="s">
        <v>140</v>
      </c>
      <c r="AU141" s="236" t="s">
        <v>83</v>
      </c>
      <c r="AY141" s="16" t="s">
        <v>137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81</v>
      </c>
      <c r="BK141" s="237">
        <f>ROUND(I141*H141,2)</f>
        <v>0</v>
      </c>
      <c r="BL141" s="16" t="s">
        <v>145</v>
      </c>
      <c r="BM141" s="236" t="s">
        <v>192</v>
      </c>
    </row>
    <row r="142" s="2" customFormat="1" ht="24.15" customHeight="1">
      <c r="A142" s="37"/>
      <c r="B142" s="38"/>
      <c r="C142" s="225" t="s">
        <v>193</v>
      </c>
      <c r="D142" s="225" t="s">
        <v>140</v>
      </c>
      <c r="E142" s="226" t="s">
        <v>194</v>
      </c>
      <c r="F142" s="227" t="s">
        <v>195</v>
      </c>
      <c r="G142" s="228" t="s">
        <v>191</v>
      </c>
      <c r="H142" s="229">
        <v>125</v>
      </c>
      <c r="I142" s="230"/>
      <c r="J142" s="231">
        <f>ROUND(I142*H142,2)</f>
        <v>0</v>
      </c>
      <c r="K142" s="227" t="s">
        <v>144</v>
      </c>
      <c r="L142" s="43"/>
      <c r="M142" s="232" t="s">
        <v>1</v>
      </c>
      <c r="N142" s="233" t="s">
        <v>39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145</v>
      </c>
      <c r="AT142" s="236" t="s">
        <v>140</v>
      </c>
      <c r="AU142" s="236" t="s">
        <v>83</v>
      </c>
      <c r="AY142" s="16" t="s">
        <v>137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81</v>
      </c>
      <c r="BK142" s="237">
        <f>ROUND(I142*H142,2)</f>
        <v>0</v>
      </c>
      <c r="BL142" s="16" t="s">
        <v>145</v>
      </c>
      <c r="BM142" s="236" t="s">
        <v>196</v>
      </c>
    </row>
    <row r="143" s="13" customFormat="1">
      <c r="A143" s="13"/>
      <c r="B143" s="243"/>
      <c r="C143" s="244"/>
      <c r="D143" s="238" t="s">
        <v>149</v>
      </c>
      <c r="E143" s="245" t="s">
        <v>1</v>
      </c>
      <c r="F143" s="246" t="s">
        <v>197</v>
      </c>
      <c r="G143" s="244"/>
      <c r="H143" s="247">
        <v>125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149</v>
      </c>
      <c r="AU143" s="253" t="s">
        <v>83</v>
      </c>
      <c r="AV143" s="13" t="s">
        <v>83</v>
      </c>
      <c r="AW143" s="13" t="s">
        <v>31</v>
      </c>
      <c r="AX143" s="13" t="s">
        <v>81</v>
      </c>
      <c r="AY143" s="253" t="s">
        <v>137</v>
      </c>
    </row>
    <row r="144" s="2" customFormat="1" ht="37.8" customHeight="1">
      <c r="A144" s="37"/>
      <c r="B144" s="38"/>
      <c r="C144" s="225" t="s">
        <v>198</v>
      </c>
      <c r="D144" s="225" t="s">
        <v>140</v>
      </c>
      <c r="E144" s="226" t="s">
        <v>199</v>
      </c>
      <c r="F144" s="227" t="s">
        <v>200</v>
      </c>
      <c r="G144" s="228" t="s">
        <v>201</v>
      </c>
      <c r="H144" s="229">
        <v>815</v>
      </c>
      <c r="I144" s="230"/>
      <c r="J144" s="231">
        <f>ROUND(I144*H144,2)</f>
        <v>0</v>
      </c>
      <c r="K144" s="227" t="s">
        <v>144</v>
      </c>
      <c r="L144" s="43"/>
      <c r="M144" s="232" t="s">
        <v>1</v>
      </c>
      <c r="N144" s="233" t="s">
        <v>39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145</v>
      </c>
      <c r="AT144" s="236" t="s">
        <v>140</v>
      </c>
      <c r="AU144" s="236" t="s">
        <v>83</v>
      </c>
      <c r="AY144" s="16" t="s">
        <v>137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81</v>
      </c>
      <c r="BK144" s="237">
        <f>ROUND(I144*H144,2)</f>
        <v>0</v>
      </c>
      <c r="BL144" s="16" t="s">
        <v>145</v>
      </c>
      <c r="BM144" s="236" t="s">
        <v>202</v>
      </c>
    </row>
    <row r="145" s="2" customFormat="1" ht="24.15" customHeight="1">
      <c r="A145" s="37"/>
      <c r="B145" s="38"/>
      <c r="C145" s="265" t="s">
        <v>203</v>
      </c>
      <c r="D145" s="265" t="s">
        <v>204</v>
      </c>
      <c r="E145" s="266" t="s">
        <v>205</v>
      </c>
      <c r="F145" s="267" t="s">
        <v>206</v>
      </c>
      <c r="G145" s="268" t="s">
        <v>207</v>
      </c>
      <c r="H145" s="269">
        <v>240</v>
      </c>
      <c r="I145" s="270"/>
      <c r="J145" s="271">
        <f>ROUND(I145*H145,2)</f>
        <v>0</v>
      </c>
      <c r="K145" s="267" t="s">
        <v>144</v>
      </c>
      <c r="L145" s="272"/>
      <c r="M145" s="273" t="s">
        <v>1</v>
      </c>
      <c r="N145" s="274" t="s">
        <v>39</v>
      </c>
      <c r="O145" s="90"/>
      <c r="P145" s="234">
        <f>O145*H145</f>
        <v>0</v>
      </c>
      <c r="Q145" s="234">
        <v>1</v>
      </c>
      <c r="R145" s="234">
        <f>Q145*H145</f>
        <v>240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177</v>
      </c>
      <c r="AT145" s="236" t="s">
        <v>204</v>
      </c>
      <c r="AU145" s="236" t="s">
        <v>83</v>
      </c>
      <c r="AY145" s="16" t="s">
        <v>137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81</v>
      </c>
      <c r="BK145" s="237">
        <f>ROUND(I145*H145,2)</f>
        <v>0</v>
      </c>
      <c r="BL145" s="16" t="s">
        <v>145</v>
      </c>
      <c r="BM145" s="236" t="s">
        <v>208</v>
      </c>
    </row>
    <row r="146" s="2" customFormat="1" ht="24.15" customHeight="1">
      <c r="A146" s="37"/>
      <c r="B146" s="38"/>
      <c r="C146" s="265" t="s">
        <v>209</v>
      </c>
      <c r="D146" s="265" t="s">
        <v>204</v>
      </c>
      <c r="E146" s="266" t="s">
        <v>210</v>
      </c>
      <c r="F146" s="267" t="s">
        <v>211</v>
      </c>
      <c r="G146" s="268" t="s">
        <v>201</v>
      </c>
      <c r="H146" s="269">
        <v>900</v>
      </c>
      <c r="I146" s="270"/>
      <c r="J146" s="271">
        <f>ROUND(I146*H146,2)</f>
        <v>0</v>
      </c>
      <c r="K146" s="267" t="s">
        <v>144</v>
      </c>
      <c r="L146" s="272"/>
      <c r="M146" s="273" t="s">
        <v>1</v>
      </c>
      <c r="N146" s="274" t="s">
        <v>39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177</v>
      </c>
      <c r="AT146" s="236" t="s">
        <v>204</v>
      </c>
      <c r="AU146" s="236" t="s">
        <v>83</v>
      </c>
      <c r="AY146" s="16" t="s">
        <v>137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81</v>
      </c>
      <c r="BK146" s="237">
        <f>ROUND(I146*H146,2)</f>
        <v>0</v>
      </c>
      <c r="BL146" s="16" t="s">
        <v>145</v>
      </c>
      <c r="BM146" s="236" t="s">
        <v>212</v>
      </c>
    </row>
    <row r="147" s="13" customFormat="1">
      <c r="A147" s="13"/>
      <c r="B147" s="243"/>
      <c r="C147" s="244"/>
      <c r="D147" s="238" t="s">
        <v>149</v>
      </c>
      <c r="E147" s="245" t="s">
        <v>1</v>
      </c>
      <c r="F147" s="246" t="s">
        <v>213</v>
      </c>
      <c r="G147" s="244"/>
      <c r="H147" s="247">
        <v>900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149</v>
      </c>
      <c r="AU147" s="253" t="s">
        <v>83</v>
      </c>
      <c r="AV147" s="13" t="s">
        <v>83</v>
      </c>
      <c r="AW147" s="13" t="s">
        <v>31</v>
      </c>
      <c r="AX147" s="13" t="s">
        <v>81</v>
      </c>
      <c r="AY147" s="253" t="s">
        <v>137</v>
      </c>
    </row>
    <row r="148" s="2" customFormat="1" ht="62.7" customHeight="1">
      <c r="A148" s="37"/>
      <c r="B148" s="38"/>
      <c r="C148" s="225" t="s">
        <v>8</v>
      </c>
      <c r="D148" s="225" t="s">
        <v>140</v>
      </c>
      <c r="E148" s="226" t="s">
        <v>214</v>
      </c>
      <c r="F148" s="227" t="s">
        <v>215</v>
      </c>
      <c r="G148" s="228" t="s">
        <v>191</v>
      </c>
      <c r="H148" s="229">
        <v>410</v>
      </c>
      <c r="I148" s="230"/>
      <c r="J148" s="231">
        <f>ROUND(I148*H148,2)</f>
        <v>0</v>
      </c>
      <c r="K148" s="227" t="s">
        <v>144</v>
      </c>
      <c r="L148" s="43"/>
      <c r="M148" s="232" t="s">
        <v>1</v>
      </c>
      <c r="N148" s="233" t="s">
        <v>39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145</v>
      </c>
      <c r="AT148" s="236" t="s">
        <v>140</v>
      </c>
      <c r="AU148" s="236" t="s">
        <v>83</v>
      </c>
      <c r="AY148" s="16" t="s">
        <v>137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81</v>
      </c>
      <c r="BK148" s="237">
        <f>ROUND(I148*H148,2)</f>
        <v>0</v>
      </c>
      <c r="BL148" s="16" t="s">
        <v>145</v>
      </c>
      <c r="BM148" s="236" t="s">
        <v>216</v>
      </c>
    </row>
    <row r="149" s="2" customFormat="1" ht="37.8" customHeight="1">
      <c r="A149" s="37"/>
      <c r="B149" s="38"/>
      <c r="C149" s="225" t="s">
        <v>217</v>
      </c>
      <c r="D149" s="225" t="s">
        <v>140</v>
      </c>
      <c r="E149" s="226" t="s">
        <v>218</v>
      </c>
      <c r="F149" s="227" t="s">
        <v>219</v>
      </c>
      <c r="G149" s="228" t="s">
        <v>191</v>
      </c>
      <c r="H149" s="229">
        <v>440</v>
      </c>
      <c r="I149" s="230"/>
      <c r="J149" s="231">
        <f>ROUND(I149*H149,2)</f>
        <v>0</v>
      </c>
      <c r="K149" s="227" t="s">
        <v>144</v>
      </c>
      <c r="L149" s="43"/>
      <c r="M149" s="232" t="s">
        <v>1</v>
      </c>
      <c r="N149" s="233" t="s">
        <v>39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145</v>
      </c>
      <c r="AT149" s="236" t="s">
        <v>140</v>
      </c>
      <c r="AU149" s="236" t="s">
        <v>83</v>
      </c>
      <c r="AY149" s="16" t="s">
        <v>137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81</v>
      </c>
      <c r="BK149" s="237">
        <f>ROUND(I149*H149,2)</f>
        <v>0</v>
      </c>
      <c r="BL149" s="16" t="s">
        <v>145</v>
      </c>
      <c r="BM149" s="236" t="s">
        <v>220</v>
      </c>
    </row>
    <row r="150" s="13" customFormat="1">
      <c r="A150" s="13"/>
      <c r="B150" s="243"/>
      <c r="C150" s="244"/>
      <c r="D150" s="238" t="s">
        <v>149</v>
      </c>
      <c r="E150" s="245" t="s">
        <v>1</v>
      </c>
      <c r="F150" s="246" t="s">
        <v>221</v>
      </c>
      <c r="G150" s="244"/>
      <c r="H150" s="247">
        <v>410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149</v>
      </c>
      <c r="AU150" s="253" t="s">
        <v>83</v>
      </c>
      <c r="AV150" s="13" t="s">
        <v>83</v>
      </c>
      <c r="AW150" s="13" t="s">
        <v>31</v>
      </c>
      <c r="AX150" s="13" t="s">
        <v>74</v>
      </c>
      <c r="AY150" s="253" t="s">
        <v>137</v>
      </c>
    </row>
    <row r="151" s="13" customFormat="1">
      <c r="A151" s="13"/>
      <c r="B151" s="243"/>
      <c r="C151" s="244"/>
      <c r="D151" s="238" t="s">
        <v>149</v>
      </c>
      <c r="E151" s="245" t="s">
        <v>1</v>
      </c>
      <c r="F151" s="246" t="s">
        <v>222</v>
      </c>
      <c r="G151" s="244"/>
      <c r="H151" s="247">
        <v>30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149</v>
      </c>
      <c r="AU151" s="253" t="s">
        <v>83</v>
      </c>
      <c r="AV151" s="13" t="s">
        <v>83</v>
      </c>
      <c r="AW151" s="13" t="s">
        <v>31</v>
      </c>
      <c r="AX151" s="13" t="s">
        <v>74</v>
      </c>
      <c r="AY151" s="253" t="s">
        <v>137</v>
      </c>
    </row>
    <row r="152" s="14" customFormat="1">
      <c r="A152" s="14"/>
      <c r="B152" s="254"/>
      <c r="C152" s="255"/>
      <c r="D152" s="238" t="s">
        <v>149</v>
      </c>
      <c r="E152" s="256" t="s">
        <v>1</v>
      </c>
      <c r="F152" s="257" t="s">
        <v>156</v>
      </c>
      <c r="G152" s="255"/>
      <c r="H152" s="258">
        <v>440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149</v>
      </c>
      <c r="AU152" s="264" t="s">
        <v>83</v>
      </c>
      <c r="AV152" s="14" t="s">
        <v>145</v>
      </c>
      <c r="AW152" s="14" t="s">
        <v>31</v>
      </c>
      <c r="AX152" s="14" t="s">
        <v>81</v>
      </c>
      <c r="AY152" s="264" t="s">
        <v>137</v>
      </c>
    </row>
    <row r="153" s="2" customFormat="1" ht="24.15" customHeight="1">
      <c r="A153" s="37"/>
      <c r="B153" s="38"/>
      <c r="C153" s="265" t="s">
        <v>223</v>
      </c>
      <c r="D153" s="265" t="s">
        <v>204</v>
      </c>
      <c r="E153" s="266" t="s">
        <v>224</v>
      </c>
      <c r="F153" s="267" t="s">
        <v>225</v>
      </c>
      <c r="G153" s="268" t="s">
        <v>207</v>
      </c>
      <c r="H153" s="269">
        <v>770</v>
      </c>
      <c r="I153" s="270"/>
      <c r="J153" s="271">
        <f>ROUND(I153*H153,2)</f>
        <v>0</v>
      </c>
      <c r="K153" s="267" t="s">
        <v>144</v>
      </c>
      <c r="L153" s="272"/>
      <c r="M153" s="273" t="s">
        <v>1</v>
      </c>
      <c r="N153" s="274" t="s">
        <v>39</v>
      </c>
      <c r="O153" s="90"/>
      <c r="P153" s="234">
        <f>O153*H153</f>
        <v>0</v>
      </c>
      <c r="Q153" s="234">
        <v>1</v>
      </c>
      <c r="R153" s="234">
        <f>Q153*H153</f>
        <v>770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177</v>
      </c>
      <c r="AT153" s="236" t="s">
        <v>204</v>
      </c>
      <c r="AU153" s="236" t="s">
        <v>83</v>
      </c>
      <c r="AY153" s="16" t="s">
        <v>137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81</v>
      </c>
      <c r="BK153" s="237">
        <f>ROUND(I153*H153,2)</f>
        <v>0</v>
      </c>
      <c r="BL153" s="16" t="s">
        <v>145</v>
      </c>
      <c r="BM153" s="236" t="s">
        <v>226</v>
      </c>
    </row>
    <row r="154" s="13" customFormat="1">
      <c r="A154" s="13"/>
      <c r="B154" s="243"/>
      <c r="C154" s="244"/>
      <c r="D154" s="238" t="s">
        <v>149</v>
      </c>
      <c r="E154" s="245" t="s">
        <v>1</v>
      </c>
      <c r="F154" s="246" t="s">
        <v>227</v>
      </c>
      <c r="G154" s="244"/>
      <c r="H154" s="247">
        <v>700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149</v>
      </c>
      <c r="AU154" s="253" t="s">
        <v>83</v>
      </c>
      <c r="AV154" s="13" t="s">
        <v>83</v>
      </c>
      <c r="AW154" s="13" t="s">
        <v>31</v>
      </c>
      <c r="AX154" s="13" t="s">
        <v>74</v>
      </c>
      <c r="AY154" s="253" t="s">
        <v>137</v>
      </c>
    </row>
    <row r="155" s="13" customFormat="1">
      <c r="A155" s="13"/>
      <c r="B155" s="243"/>
      <c r="C155" s="244"/>
      <c r="D155" s="238" t="s">
        <v>149</v>
      </c>
      <c r="E155" s="245" t="s">
        <v>1</v>
      </c>
      <c r="F155" s="246" t="s">
        <v>228</v>
      </c>
      <c r="G155" s="244"/>
      <c r="H155" s="247">
        <v>50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149</v>
      </c>
      <c r="AU155" s="253" t="s">
        <v>83</v>
      </c>
      <c r="AV155" s="13" t="s">
        <v>83</v>
      </c>
      <c r="AW155" s="13" t="s">
        <v>31</v>
      </c>
      <c r="AX155" s="13" t="s">
        <v>74</v>
      </c>
      <c r="AY155" s="253" t="s">
        <v>137</v>
      </c>
    </row>
    <row r="156" s="13" customFormat="1">
      <c r="A156" s="13"/>
      <c r="B156" s="243"/>
      <c r="C156" s="244"/>
      <c r="D156" s="238" t="s">
        <v>149</v>
      </c>
      <c r="E156" s="245" t="s">
        <v>1</v>
      </c>
      <c r="F156" s="246" t="s">
        <v>229</v>
      </c>
      <c r="G156" s="244"/>
      <c r="H156" s="247">
        <v>20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149</v>
      </c>
      <c r="AU156" s="253" t="s">
        <v>83</v>
      </c>
      <c r="AV156" s="13" t="s">
        <v>83</v>
      </c>
      <c r="AW156" s="13" t="s">
        <v>31</v>
      </c>
      <c r="AX156" s="13" t="s">
        <v>74</v>
      </c>
      <c r="AY156" s="253" t="s">
        <v>137</v>
      </c>
    </row>
    <row r="157" s="14" customFormat="1">
      <c r="A157" s="14"/>
      <c r="B157" s="254"/>
      <c r="C157" s="255"/>
      <c r="D157" s="238" t="s">
        <v>149</v>
      </c>
      <c r="E157" s="256" t="s">
        <v>1</v>
      </c>
      <c r="F157" s="257" t="s">
        <v>156</v>
      </c>
      <c r="G157" s="255"/>
      <c r="H157" s="258">
        <v>770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149</v>
      </c>
      <c r="AU157" s="264" t="s">
        <v>83</v>
      </c>
      <c r="AV157" s="14" t="s">
        <v>145</v>
      </c>
      <c r="AW157" s="14" t="s">
        <v>31</v>
      </c>
      <c r="AX157" s="14" t="s">
        <v>81</v>
      </c>
      <c r="AY157" s="264" t="s">
        <v>137</v>
      </c>
    </row>
    <row r="158" s="2" customFormat="1" ht="49.05" customHeight="1">
      <c r="A158" s="37"/>
      <c r="B158" s="38"/>
      <c r="C158" s="225" t="s">
        <v>230</v>
      </c>
      <c r="D158" s="225" t="s">
        <v>140</v>
      </c>
      <c r="E158" s="226" t="s">
        <v>231</v>
      </c>
      <c r="F158" s="227" t="s">
        <v>232</v>
      </c>
      <c r="G158" s="228" t="s">
        <v>180</v>
      </c>
      <c r="H158" s="229">
        <v>1</v>
      </c>
      <c r="I158" s="230"/>
      <c r="J158" s="231">
        <f>ROUND(I158*H158,2)</f>
        <v>0</v>
      </c>
      <c r="K158" s="227" t="s">
        <v>144</v>
      </c>
      <c r="L158" s="43"/>
      <c r="M158" s="232" t="s">
        <v>1</v>
      </c>
      <c r="N158" s="233" t="s">
        <v>39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145</v>
      </c>
      <c r="AT158" s="236" t="s">
        <v>140</v>
      </c>
      <c r="AU158" s="236" t="s">
        <v>83</v>
      </c>
      <c r="AY158" s="16" t="s">
        <v>137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81</v>
      </c>
      <c r="BK158" s="237">
        <f>ROUND(I158*H158,2)</f>
        <v>0</v>
      </c>
      <c r="BL158" s="16" t="s">
        <v>145</v>
      </c>
      <c r="BM158" s="236" t="s">
        <v>233</v>
      </c>
    </row>
    <row r="159" s="13" customFormat="1">
      <c r="A159" s="13"/>
      <c r="B159" s="243"/>
      <c r="C159" s="244"/>
      <c r="D159" s="238" t="s">
        <v>149</v>
      </c>
      <c r="E159" s="245" t="s">
        <v>1</v>
      </c>
      <c r="F159" s="246" t="s">
        <v>234</v>
      </c>
      <c r="G159" s="244"/>
      <c r="H159" s="247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149</v>
      </c>
      <c r="AU159" s="253" t="s">
        <v>83</v>
      </c>
      <c r="AV159" s="13" t="s">
        <v>83</v>
      </c>
      <c r="AW159" s="13" t="s">
        <v>31</v>
      </c>
      <c r="AX159" s="13" t="s">
        <v>81</v>
      </c>
      <c r="AY159" s="253" t="s">
        <v>137</v>
      </c>
    </row>
    <row r="160" s="2" customFormat="1" ht="37.8" customHeight="1">
      <c r="A160" s="37"/>
      <c r="B160" s="38"/>
      <c r="C160" s="225" t="s">
        <v>235</v>
      </c>
      <c r="D160" s="225" t="s">
        <v>140</v>
      </c>
      <c r="E160" s="226" t="s">
        <v>236</v>
      </c>
      <c r="F160" s="227" t="s">
        <v>237</v>
      </c>
      <c r="G160" s="228" t="s">
        <v>160</v>
      </c>
      <c r="H160" s="229">
        <v>0.029999999999999999</v>
      </c>
      <c r="I160" s="230"/>
      <c r="J160" s="231">
        <f>ROUND(I160*H160,2)</f>
        <v>0</v>
      </c>
      <c r="K160" s="227" t="s">
        <v>144</v>
      </c>
      <c r="L160" s="43"/>
      <c r="M160" s="232" t="s">
        <v>1</v>
      </c>
      <c r="N160" s="233" t="s">
        <v>39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145</v>
      </c>
      <c r="AT160" s="236" t="s">
        <v>140</v>
      </c>
      <c r="AU160" s="236" t="s">
        <v>83</v>
      </c>
      <c r="AY160" s="16" t="s">
        <v>137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81</v>
      </c>
      <c r="BK160" s="237">
        <f>ROUND(I160*H160,2)</f>
        <v>0</v>
      </c>
      <c r="BL160" s="16" t="s">
        <v>145</v>
      </c>
      <c r="BM160" s="236" t="s">
        <v>238</v>
      </c>
    </row>
    <row r="161" s="2" customFormat="1" ht="37.8" customHeight="1">
      <c r="A161" s="37"/>
      <c r="B161" s="38"/>
      <c r="C161" s="225" t="s">
        <v>239</v>
      </c>
      <c r="D161" s="225" t="s">
        <v>140</v>
      </c>
      <c r="E161" s="226" t="s">
        <v>240</v>
      </c>
      <c r="F161" s="227" t="s">
        <v>241</v>
      </c>
      <c r="G161" s="228" t="s">
        <v>160</v>
      </c>
      <c r="H161" s="229">
        <v>0.20300000000000001</v>
      </c>
      <c r="I161" s="230"/>
      <c r="J161" s="231">
        <f>ROUND(I161*H161,2)</f>
        <v>0</v>
      </c>
      <c r="K161" s="227" t="s">
        <v>144</v>
      </c>
      <c r="L161" s="43"/>
      <c r="M161" s="232" t="s">
        <v>1</v>
      </c>
      <c r="N161" s="233" t="s">
        <v>39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145</v>
      </c>
      <c r="AT161" s="236" t="s">
        <v>140</v>
      </c>
      <c r="AU161" s="236" t="s">
        <v>83</v>
      </c>
      <c r="AY161" s="16" t="s">
        <v>137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81</v>
      </c>
      <c r="BK161" s="237">
        <f>ROUND(I161*H161,2)</f>
        <v>0</v>
      </c>
      <c r="BL161" s="16" t="s">
        <v>145</v>
      </c>
      <c r="BM161" s="236" t="s">
        <v>242</v>
      </c>
    </row>
    <row r="162" s="2" customFormat="1" ht="24.15" customHeight="1">
      <c r="A162" s="37"/>
      <c r="B162" s="38"/>
      <c r="C162" s="265" t="s">
        <v>7</v>
      </c>
      <c r="D162" s="265" t="s">
        <v>204</v>
      </c>
      <c r="E162" s="266" t="s">
        <v>243</v>
      </c>
      <c r="F162" s="267" t="s">
        <v>244</v>
      </c>
      <c r="G162" s="268" t="s">
        <v>180</v>
      </c>
      <c r="H162" s="269">
        <v>2</v>
      </c>
      <c r="I162" s="270"/>
      <c r="J162" s="271">
        <f>ROUND(I162*H162,2)</f>
        <v>0</v>
      </c>
      <c r="K162" s="267" t="s">
        <v>144</v>
      </c>
      <c r="L162" s="272"/>
      <c r="M162" s="273" t="s">
        <v>1</v>
      </c>
      <c r="N162" s="274" t="s">
        <v>39</v>
      </c>
      <c r="O162" s="90"/>
      <c r="P162" s="234">
        <f>O162*H162</f>
        <v>0</v>
      </c>
      <c r="Q162" s="234">
        <v>0.30498999999999998</v>
      </c>
      <c r="R162" s="234">
        <f>Q162*H162</f>
        <v>0.60997999999999997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177</v>
      </c>
      <c r="AT162" s="236" t="s">
        <v>204</v>
      </c>
      <c r="AU162" s="236" t="s">
        <v>83</v>
      </c>
      <c r="AY162" s="16" t="s">
        <v>137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81</v>
      </c>
      <c r="BK162" s="237">
        <f>ROUND(I162*H162,2)</f>
        <v>0</v>
      </c>
      <c r="BL162" s="16" t="s">
        <v>145</v>
      </c>
      <c r="BM162" s="236" t="s">
        <v>245</v>
      </c>
    </row>
    <row r="163" s="2" customFormat="1" ht="24.15" customHeight="1">
      <c r="A163" s="37"/>
      <c r="B163" s="38"/>
      <c r="C163" s="265" t="s">
        <v>246</v>
      </c>
      <c r="D163" s="265" t="s">
        <v>204</v>
      </c>
      <c r="E163" s="266" t="s">
        <v>247</v>
      </c>
      <c r="F163" s="267" t="s">
        <v>248</v>
      </c>
      <c r="G163" s="268" t="s">
        <v>180</v>
      </c>
      <c r="H163" s="269">
        <v>4</v>
      </c>
      <c r="I163" s="270"/>
      <c r="J163" s="271">
        <f>ROUND(I163*H163,2)</f>
        <v>0</v>
      </c>
      <c r="K163" s="267" t="s">
        <v>144</v>
      </c>
      <c r="L163" s="272"/>
      <c r="M163" s="273" t="s">
        <v>1</v>
      </c>
      <c r="N163" s="274" t="s">
        <v>39</v>
      </c>
      <c r="O163" s="90"/>
      <c r="P163" s="234">
        <f>O163*H163</f>
        <v>0</v>
      </c>
      <c r="Q163" s="234">
        <v>0.24418999999999999</v>
      </c>
      <c r="R163" s="234">
        <f>Q163*H163</f>
        <v>0.97675999999999996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177</v>
      </c>
      <c r="AT163" s="236" t="s">
        <v>204</v>
      </c>
      <c r="AU163" s="236" t="s">
        <v>83</v>
      </c>
      <c r="AY163" s="16" t="s">
        <v>137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81</v>
      </c>
      <c r="BK163" s="237">
        <f>ROUND(I163*H163,2)</f>
        <v>0</v>
      </c>
      <c r="BL163" s="16" t="s">
        <v>145</v>
      </c>
      <c r="BM163" s="236" t="s">
        <v>249</v>
      </c>
    </row>
    <row r="164" s="2" customFormat="1" ht="24.15" customHeight="1">
      <c r="A164" s="37"/>
      <c r="B164" s="38"/>
      <c r="C164" s="265" t="s">
        <v>250</v>
      </c>
      <c r="D164" s="265" t="s">
        <v>204</v>
      </c>
      <c r="E164" s="266" t="s">
        <v>251</v>
      </c>
      <c r="F164" s="267" t="s">
        <v>252</v>
      </c>
      <c r="G164" s="268" t="s">
        <v>143</v>
      </c>
      <c r="H164" s="269">
        <v>11</v>
      </c>
      <c r="I164" s="270"/>
      <c r="J164" s="271">
        <f>ROUND(I164*H164,2)</f>
        <v>0</v>
      </c>
      <c r="K164" s="267" t="s">
        <v>144</v>
      </c>
      <c r="L164" s="272"/>
      <c r="M164" s="273" t="s">
        <v>1</v>
      </c>
      <c r="N164" s="274" t="s">
        <v>39</v>
      </c>
      <c r="O164" s="90"/>
      <c r="P164" s="234">
        <f>O164*H164</f>
        <v>0</v>
      </c>
      <c r="Q164" s="234">
        <v>0.054850000000000003</v>
      </c>
      <c r="R164" s="234">
        <f>Q164*H164</f>
        <v>0.60335000000000005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177</v>
      </c>
      <c r="AT164" s="236" t="s">
        <v>204</v>
      </c>
      <c r="AU164" s="236" t="s">
        <v>83</v>
      </c>
      <c r="AY164" s="16" t="s">
        <v>137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81</v>
      </c>
      <c r="BK164" s="237">
        <f>ROUND(I164*H164,2)</f>
        <v>0</v>
      </c>
      <c r="BL164" s="16" t="s">
        <v>145</v>
      </c>
      <c r="BM164" s="236" t="s">
        <v>253</v>
      </c>
    </row>
    <row r="165" s="13" customFormat="1">
      <c r="A165" s="13"/>
      <c r="B165" s="243"/>
      <c r="C165" s="244"/>
      <c r="D165" s="238" t="s">
        <v>149</v>
      </c>
      <c r="E165" s="245" t="s">
        <v>1</v>
      </c>
      <c r="F165" s="246" t="s">
        <v>254</v>
      </c>
      <c r="G165" s="244"/>
      <c r="H165" s="247">
        <v>11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149</v>
      </c>
      <c r="AU165" s="253" t="s">
        <v>83</v>
      </c>
      <c r="AV165" s="13" t="s">
        <v>83</v>
      </c>
      <c r="AW165" s="13" t="s">
        <v>31</v>
      </c>
      <c r="AX165" s="13" t="s">
        <v>81</v>
      </c>
      <c r="AY165" s="253" t="s">
        <v>137</v>
      </c>
    </row>
    <row r="166" s="2" customFormat="1" ht="24.15" customHeight="1">
      <c r="A166" s="37"/>
      <c r="B166" s="38"/>
      <c r="C166" s="265" t="s">
        <v>255</v>
      </c>
      <c r="D166" s="265" t="s">
        <v>204</v>
      </c>
      <c r="E166" s="266" t="s">
        <v>256</v>
      </c>
      <c r="F166" s="267" t="s">
        <v>257</v>
      </c>
      <c r="G166" s="268" t="s">
        <v>143</v>
      </c>
      <c r="H166" s="269">
        <v>11</v>
      </c>
      <c r="I166" s="270"/>
      <c r="J166" s="271">
        <f>ROUND(I166*H166,2)</f>
        <v>0</v>
      </c>
      <c r="K166" s="267" t="s">
        <v>144</v>
      </c>
      <c r="L166" s="272"/>
      <c r="M166" s="273" t="s">
        <v>1</v>
      </c>
      <c r="N166" s="274" t="s">
        <v>39</v>
      </c>
      <c r="O166" s="90"/>
      <c r="P166" s="234">
        <f>O166*H166</f>
        <v>0</v>
      </c>
      <c r="Q166" s="234">
        <v>0.054850000000000003</v>
      </c>
      <c r="R166" s="234">
        <f>Q166*H166</f>
        <v>0.60335000000000005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177</v>
      </c>
      <c r="AT166" s="236" t="s">
        <v>204</v>
      </c>
      <c r="AU166" s="236" t="s">
        <v>83</v>
      </c>
      <c r="AY166" s="16" t="s">
        <v>137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81</v>
      </c>
      <c r="BK166" s="237">
        <f>ROUND(I166*H166,2)</f>
        <v>0</v>
      </c>
      <c r="BL166" s="16" t="s">
        <v>145</v>
      </c>
      <c r="BM166" s="236" t="s">
        <v>258</v>
      </c>
    </row>
    <row r="167" s="13" customFormat="1">
      <c r="A167" s="13"/>
      <c r="B167" s="243"/>
      <c r="C167" s="244"/>
      <c r="D167" s="238" t="s">
        <v>149</v>
      </c>
      <c r="E167" s="245" t="s">
        <v>1</v>
      </c>
      <c r="F167" s="246" t="s">
        <v>254</v>
      </c>
      <c r="G167" s="244"/>
      <c r="H167" s="247">
        <v>11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149</v>
      </c>
      <c r="AU167" s="253" t="s">
        <v>83</v>
      </c>
      <c r="AV167" s="13" t="s">
        <v>83</v>
      </c>
      <c r="AW167" s="13" t="s">
        <v>31</v>
      </c>
      <c r="AX167" s="13" t="s">
        <v>81</v>
      </c>
      <c r="AY167" s="253" t="s">
        <v>137</v>
      </c>
    </row>
    <row r="168" s="2" customFormat="1" ht="37.8" customHeight="1">
      <c r="A168" s="37"/>
      <c r="B168" s="38"/>
      <c r="C168" s="225" t="s">
        <v>259</v>
      </c>
      <c r="D168" s="225" t="s">
        <v>140</v>
      </c>
      <c r="E168" s="226" t="s">
        <v>260</v>
      </c>
      <c r="F168" s="227" t="s">
        <v>261</v>
      </c>
      <c r="G168" s="228" t="s">
        <v>171</v>
      </c>
      <c r="H168" s="229">
        <v>2</v>
      </c>
      <c r="I168" s="230"/>
      <c r="J168" s="231">
        <f>ROUND(I168*H168,2)</f>
        <v>0</v>
      </c>
      <c r="K168" s="227" t="s">
        <v>144</v>
      </c>
      <c r="L168" s="43"/>
      <c r="M168" s="232" t="s">
        <v>1</v>
      </c>
      <c r="N168" s="233" t="s">
        <v>39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145</v>
      </c>
      <c r="AT168" s="236" t="s">
        <v>140</v>
      </c>
      <c r="AU168" s="236" t="s">
        <v>83</v>
      </c>
      <c r="AY168" s="16" t="s">
        <v>137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81</v>
      </c>
      <c r="BK168" s="237">
        <f>ROUND(I168*H168,2)</f>
        <v>0</v>
      </c>
      <c r="BL168" s="16" t="s">
        <v>145</v>
      </c>
      <c r="BM168" s="236" t="s">
        <v>262</v>
      </c>
    </row>
    <row r="169" s="13" customFormat="1">
      <c r="A169" s="13"/>
      <c r="B169" s="243"/>
      <c r="C169" s="244"/>
      <c r="D169" s="238" t="s">
        <v>149</v>
      </c>
      <c r="E169" s="245" t="s">
        <v>1</v>
      </c>
      <c r="F169" s="246" t="s">
        <v>263</v>
      </c>
      <c r="G169" s="244"/>
      <c r="H169" s="247">
        <v>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149</v>
      </c>
      <c r="AU169" s="253" t="s">
        <v>83</v>
      </c>
      <c r="AV169" s="13" t="s">
        <v>83</v>
      </c>
      <c r="AW169" s="13" t="s">
        <v>31</v>
      </c>
      <c r="AX169" s="13" t="s">
        <v>81</v>
      </c>
      <c r="AY169" s="253" t="s">
        <v>137</v>
      </c>
    </row>
    <row r="170" s="2" customFormat="1" ht="24.15" customHeight="1">
      <c r="A170" s="37"/>
      <c r="B170" s="38"/>
      <c r="C170" s="265" t="s">
        <v>264</v>
      </c>
      <c r="D170" s="265" t="s">
        <v>204</v>
      </c>
      <c r="E170" s="266" t="s">
        <v>265</v>
      </c>
      <c r="F170" s="267" t="s">
        <v>266</v>
      </c>
      <c r="G170" s="268" t="s">
        <v>180</v>
      </c>
      <c r="H170" s="269">
        <v>4</v>
      </c>
      <c r="I170" s="270"/>
      <c r="J170" s="271">
        <f>ROUND(I170*H170,2)</f>
        <v>0</v>
      </c>
      <c r="K170" s="267" t="s">
        <v>144</v>
      </c>
      <c r="L170" s="272"/>
      <c r="M170" s="273" t="s">
        <v>1</v>
      </c>
      <c r="N170" s="274" t="s">
        <v>39</v>
      </c>
      <c r="O170" s="90"/>
      <c r="P170" s="234">
        <f>O170*H170</f>
        <v>0</v>
      </c>
      <c r="Q170" s="234">
        <v>0.02128</v>
      </c>
      <c r="R170" s="234">
        <f>Q170*H170</f>
        <v>0.085120000000000001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177</v>
      </c>
      <c r="AT170" s="236" t="s">
        <v>204</v>
      </c>
      <c r="AU170" s="236" t="s">
        <v>83</v>
      </c>
      <c r="AY170" s="16" t="s">
        <v>137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81</v>
      </c>
      <c r="BK170" s="237">
        <f>ROUND(I170*H170,2)</f>
        <v>0</v>
      </c>
      <c r="BL170" s="16" t="s">
        <v>145</v>
      </c>
      <c r="BM170" s="236" t="s">
        <v>267</v>
      </c>
    </row>
    <row r="171" s="2" customFormat="1" ht="24.15" customHeight="1">
      <c r="A171" s="37"/>
      <c r="B171" s="38"/>
      <c r="C171" s="265" t="s">
        <v>268</v>
      </c>
      <c r="D171" s="265" t="s">
        <v>204</v>
      </c>
      <c r="E171" s="266" t="s">
        <v>269</v>
      </c>
      <c r="F171" s="267" t="s">
        <v>270</v>
      </c>
      <c r="G171" s="268" t="s">
        <v>180</v>
      </c>
      <c r="H171" s="269">
        <v>8</v>
      </c>
      <c r="I171" s="270"/>
      <c r="J171" s="271">
        <f>ROUND(I171*H171,2)</f>
        <v>0</v>
      </c>
      <c r="K171" s="267" t="s">
        <v>144</v>
      </c>
      <c r="L171" s="272"/>
      <c r="M171" s="273" t="s">
        <v>1</v>
      </c>
      <c r="N171" s="274" t="s">
        <v>39</v>
      </c>
      <c r="O171" s="90"/>
      <c r="P171" s="234">
        <f>O171*H171</f>
        <v>0</v>
      </c>
      <c r="Q171" s="234">
        <v>0.00059999999999999995</v>
      </c>
      <c r="R171" s="234">
        <f>Q171*H171</f>
        <v>0.0047999999999999996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177</v>
      </c>
      <c r="AT171" s="236" t="s">
        <v>204</v>
      </c>
      <c r="AU171" s="236" t="s">
        <v>83</v>
      </c>
      <c r="AY171" s="16" t="s">
        <v>137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81</v>
      </c>
      <c r="BK171" s="237">
        <f>ROUND(I171*H171,2)</f>
        <v>0</v>
      </c>
      <c r="BL171" s="16" t="s">
        <v>145</v>
      </c>
      <c r="BM171" s="236" t="s">
        <v>271</v>
      </c>
    </row>
    <row r="172" s="2" customFormat="1" ht="37.8" customHeight="1">
      <c r="A172" s="37"/>
      <c r="B172" s="38"/>
      <c r="C172" s="225" t="s">
        <v>272</v>
      </c>
      <c r="D172" s="225" t="s">
        <v>140</v>
      </c>
      <c r="E172" s="226" t="s">
        <v>273</v>
      </c>
      <c r="F172" s="227" t="s">
        <v>274</v>
      </c>
      <c r="G172" s="228" t="s">
        <v>171</v>
      </c>
      <c r="H172" s="229">
        <v>2</v>
      </c>
      <c r="I172" s="230"/>
      <c r="J172" s="231">
        <f>ROUND(I172*H172,2)</f>
        <v>0</v>
      </c>
      <c r="K172" s="227" t="s">
        <v>144</v>
      </c>
      <c r="L172" s="43"/>
      <c r="M172" s="232" t="s">
        <v>1</v>
      </c>
      <c r="N172" s="233" t="s">
        <v>39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145</v>
      </c>
      <c r="AT172" s="236" t="s">
        <v>140</v>
      </c>
      <c r="AU172" s="236" t="s">
        <v>83</v>
      </c>
      <c r="AY172" s="16" t="s">
        <v>137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81</v>
      </c>
      <c r="BK172" s="237">
        <f>ROUND(I172*H172,2)</f>
        <v>0</v>
      </c>
      <c r="BL172" s="16" t="s">
        <v>145</v>
      </c>
      <c r="BM172" s="236" t="s">
        <v>275</v>
      </c>
    </row>
    <row r="173" s="13" customFormat="1">
      <c r="A173" s="13"/>
      <c r="B173" s="243"/>
      <c r="C173" s="244"/>
      <c r="D173" s="238" t="s">
        <v>149</v>
      </c>
      <c r="E173" s="245" t="s">
        <v>1</v>
      </c>
      <c r="F173" s="246" t="s">
        <v>276</v>
      </c>
      <c r="G173" s="244"/>
      <c r="H173" s="247">
        <v>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149</v>
      </c>
      <c r="AU173" s="253" t="s">
        <v>83</v>
      </c>
      <c r="AV173" s="13" t="s">
        <v>83</v>
      </c>
      <c r="AW173" s="13" t="s">
        <v>31</v>
      </c>
      <c r="AX173" s="13" t="s">
        <v>81</v>
      </c>
      <c r="AY173" s="253" t="s">
        <v>137</v>
      </c>
    </row>
    <row r="174" s="2" customFormat="1" ht="37.8" customHeight="1">
      <c r="A174" s="37"/>
      <c r="B174" s="38"/>
      <c r="C174" s="225" t="s">
        <v>277</v>
      </c>
      <c r="D174" s="225" t="s">
        <v>140</v>
      </c>
      <c r="E174" s="226" t="s">
        <v>278</v>
      </c>
      <c r="F174" s="227" t="s">
        <v>279</v>
      </c>
      <c r="G174" s="228" t="s">
        <v>171</v>
      </c>
      <c r="H174" s="229">
        <v>4</v>
      </c>
      <c r="I174" s="230"/>
      <c r="J174" s="231">
        <f>ROUND(I174*H174,2)</f>
        <v>0</v>
      </c>
      <c r="K174" s="227" t="s">
        <v>144</v>
      </c>
      <c r="L174" s="43"/>
      <c r="M174" s="232" t="s">
        <v>1</v>
      </c>
      <c r="N174" s="233" t="s">
        <v>39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145</v>
      </c>
      <c r="AT174" s="236" t="s">
        <v>140</v>
      </c>
      <c r="AU174" s="236" t="s">
        <v>83</v>
      </c>
      <c r="AY174" s="16" t="s">
        <v>137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81</v>
      </c>
      <c r="BK174" s="237">
        <f>ROUND(I174*H174,2)</f>
        <v>0</v>
      </c>
      <c r="BL174" s="16" t="s">
        <v>145</v>
      </c>
      <c r="BM174" s="236" t="s">
        <v>280</v>
      </c>
    </row>
    <row r="175" s="2" customFormat="1" ht="24.15" customHeight="1">
      <c r="A175" s="37"/>
      <c r="B175" s="38"/>
      <c r="C175" s="225" t="s">
        <v>281</v>
      </c>
      <c r="D175" s="225" t="s">
        <v>140</v>
      </c>
      <c r="E175" s="226" t="s">
        <v>282</v>
      </c>
      <c r="F175" s="227" t="s">
        <v>283</v>
      </c>
      <c r="G175" s="228" t="s">
        <v>180</v>
      </c>
      <c r="H175" s="229">
        <v>20</v>
      </c>
      <c r="I175" s="230"/>
      <c r="J175" s="231">
        <f>ROUND(I175*H175,2)</f>
        <v>0</v>
      </c>
      <c r="K175" s="227" t="s">
        <v>144</v>
      </c>
      <c r="L175" s="43"/>
      <c r="M175" s="232" t="s">
        <v>1</v>
      </c>
      <c r="N175" s="233" t="s">
        <v>39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145</v>
      </c>
      <c r="AT175" s="236" t="s">
        <v>140</v>
      </c>
      <c r="AU175" s="236" t="s">
        <v>83</v>
      </c>
      <c r="AY175" s="16" t="s">
        <v>137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81</v>
      </c>
      <c r="BK175" s="237">
        <f>ROUND(I175*H175,2)</f>
        <v>0</v>
      </c>
      <c r="BL175" s="16" t="s">
        <v>145</v>
      </c>
      <c r="BM175" s="236" t="s">
        <v>284</v>
      </c>
    </row>
    <row r="176" s="2" customFormat="1" ht="24.15" customHeight="1">
      <c r="A176" s="37"/>
      <c r="B176" s="38"/>
      <c r="C176" s="225" t="s">
        <v>285</v>
      </c>
      <c r="D176" s="225" t="s">
        <v>140</v>
      </c>
      <c r="E176" s="226" t="s">
        <v>286</v>
      </c>
      <c r="F176" s="227" t="s">
        <v>287</v>
      </c>
      <c r="G176" s="228" t="s">
        <v>180</v>
      </c>
      <c r="H176" s="229">
        <v>8</v>
      </c>
      <c r="I176" s="230"/>
      <c r="J176" s="231">
        <f>ROUND(I176*H176,2)</f>
        <v>0</v>
      </c>
      <c r="K176" s="227" t="s">
        <v>144</v>
      </c>
      <c r="L176" s="43"/>
      <c r="M176" s="232" t="s">
        <v>1</v>
      </c>
      <c r="N176" s="233" t="s">
        <v>39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145</v>
      </c>
      <c r="AT176" s="236" t="s">
        <v>140</v>
      </c>
      <c r="AU176" s="236" t="s">
        <v>83</v>
      </c>
      <c r="AY176" s="16" t="s">
        <v>137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81</v>
      </c>
      <c r="BK176" s="237">
        <f>ROUND(I176*H176,2)</f>
        <v>0</v>
      </c>
      <c r="BL176" s="16" t="s">
        <v>145</v>
      </c>
      <c r="BM176" s="236" t="s">
        <v>288</v>
      </c>
    </row>
    <row r="177" s="2" customFormat="1" ht="37.8" customHeight="1">
      <c r="A177" s="37"/>
      <c r="B177" s="38"/>
      <c r="C177" s="225" t="s">
        <v>289</v>
      </c>
      <c r="D177" s="225" t="s">
        <v>140</v>
      </c>
      <c r="E177" s="226" t="s">
        <v>290</v>
      </c>
      <c r="F177" s="227" t="s">
        <v>291</v>
      </c>
      <c r="G177" s="228" t="s">
        <v>292</v>
      </c>
      <c r="H177" s="229">
        <v>104</v>
      </c>
      <c r="I177" s="230"/>
      <c r="J177" s="231">
        <f>ROUND(I177*H177,2)</f>
        <v>0</v>
      </c>
      <c r="K177" s="227" t="s">
        <v>144</v>
      </c>
      <c r="L177" s="43"/>
      <c r="M177" s="232" t="s">
        <v>1</v>
      </c>
      <c r="N177" s="233" t="s">
        <v>39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145</v>
      </c>
      <c r="AT177" s="236" t="s">
        <v>140</v>
      </c>
      <c r="AU177" s="236" t="s">
        <v>83</v>
      </c>
      <c r="AY177" s="16" t="s">
        <v>137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81</v>
      </c>
      <c r="BK177" s="237">
        <f>ROUND(I177*H177,2)</f>
        <v>0</v>
      </c>
      <c r="BL177" s="16" t="s">
        <v>145</v>
      </c>
      <c r="BM177" s="236" t="s">
        <v>293</v>
      </c>
    </row>
    <row r="178" s="2" customFormat="1" ht="24.15" customHeight="1">
      <c r="A178" s="37"/>
      <c r="B178" s="38"/>
      <c r="C178" s="265" t="s">
        <v>294</v>
      </c>
      <c r="D178" s="265" t="s">
        <v>204</v>
      </c>
      <c r="E178" s="266" t="s">
        <v>295</v>
      </c>
      <c r="F178" s="267" t="s">
        <v>296</v>
      </c>
      <c r="G178" s="268" t="s">
        <v>180</v>
      </c>
      <c r="H178" s="269">
        <v>52</v>
      </c>
      <c r="I178" s="270"/>
      <c r="J178" s="271">
        <f>ROUND(I178*H178,2)</f>
        <v>0</v>
      </c>
      <c r="K178" s="267" t="s">
        <v>144</v>
      </c>
      <c r="L178" s="272"/>
      <c r="M178" s="273" t="s">
        <v>1</v>
      </c>
      <c r="N178" s="274" t="s">
        <v>39</v>
      </c>
      <c r="O178" s="90"/>
      <c r="P178" s="234">
        <f>O178*H178</f>
        <v>0</v>
      </c>
      <c r="Q178" s="234">
        <v>0.10299999999999999</v>
      </c>
      <c r="R178" s="234">
        <f>Q178*H178</f>
        <v>5.3559999999999999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177</v>
      </c>
      <c r="AT178" s="236" t="s">
        <v>204</v>
      </c>
      <c r="AU178" s="236" t="s">
        <v>83</v>
      </c>
      <c r="AY178" s="16" t="s">
        <v>137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81</v>
      </c>
      <c r="BK178" s="237">
        <f>ROUND(I178*H178,2)</f>
        <v>0</v>
      </c>
      <c r="BL178" s="16" t="s">
        <v>145</v>
      </c>
      <c r="BM178" s="236" t="s">
        <v>297</v>
      </c>
    </row>
    <row r="179" s="2" customFormat="1" ht="24.15" customHeight="1">
      <c r="A179" s="37"/>
      <c r="B179" s="38"/>
      <c r="C179" s="265" t="s">
        <v>298</v>
      </c>
      <c r="D179" s="265" t="s">
        <v>204</v>
      </c>
      <c r="E179" s="266" t="s">
        <v>299</v>
      </c>
      <c r="F179" s="267" t="s">
        <v>300</v>
      </c>
      <c r="G179" s="268" t="s">
        <v>180</v>
      </c>
      <c r="H179" s="269">
        <v>496</v>
      </c>
      <c r="I179" s="270"/>
      <c r="J179" s="271">
        <f>ROUND(I179*H179,2)</f>
        <v>0</v>
      </c>
      <c r="K179" s="267" t="s">
        <v>144</v>
      </c>
      <c r="L179" s="272"/>
      <c r="M179" s="273" t="s">
        <v>1</v>
      </c>
      <c r="N179" s="274" t="s">
        <v>39</v>
      </c>
      <c r="O179" s="90"/>
      <c r="P179" s="234">
        <f>O179*H179</f>
        <v>0</v>
      </c>
      <c r="Q179" s="234">
        <v>0.00056999999999999998</v>
      </c>
      <c r="R179" s="234">
        <f>Q179*H179</f>
        <v>0.28271999999999997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177</v>
      </c>
      <c r="AT179" s="236" t="s">
        <v>204</v>
      </c>
      <c r="AU179" s="236" t="s">
        <v>83</v>
      </c>
      <c r="AY179" s="16" t="s">
        <v>137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81</v>
      </c>
      <c r="BK179" s="237">
        <f>ROUND(I179*H179,2)</f>
        <v>0</v>
      </c>
      <c r="BL179" s="16" t="s">
        <v>145</v>
      </c>
      <c r="BM179" s="236" t="s">
        <v>301</v>
      </c>
    </row>
    <row r="180" s="13" customFormat="1">
      <c r="A180" s="13"/>
      <c r="B180" s="243"/>
      <c r="C180" s="244"/>
      <c r="D180" s="238" t="s">
        <v>149</v>
      </c>
      <c r="E180" s="245" t="s">
        <v>1</v>
      </c>
      <c r="F180" s="246" t="s">
        <v>302</v>
      </c>
      <c r="G180" s="244"/>
      <c r="H180" s="247">
        <v>416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149</v>
      </c>
      <c r="AU180" s="253" t="s">
        <v>83</v>
      </c>
      <c r="AV180" s="13" t="s">
        <v>83</v>
      </c>
      <c r="AW180" s="13" t="s">
        <v>31</v>
      </c>
      <c r="AX180" s="13" t="s">
        <v>74</v>
      </c>
      <c r="AY180" s="253" t="s">
        <v>137</v>
      </c>
    </row>
    <row r="181" s="13" customFormat="1">
      <c r="A181" s="13"/>
      <c r="B181" s="243"/>
      <c r="C181" s="244"/>
      <c r="D181" s="238" t="s">
        <v>149</v>
      </c>
      <c r="E181" s="245" t="s">
        <v>1</v>
      </c>
      <c r="F181" s="246" t="s">
        <v>303</v>
      </c>
      <c r="G181" s="244"/>
      <c r="H181" s="247">
        <v>80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149</v>
      </c>
      <c r="AU181" s="253" t="s">
        <v>83</v>
      </c>
      <c r="AV181" s="13" t="s">
        <v>83</v>
      </c>
      <c r="AW181" s="13" t="s">
        <v>31</v>
      </c>
      <c r="AX181" s="13" t="s">
        <v>74</v>
      </c>
      <c r="AY181" s="253" t="s">
        <v>137</v>
      </c>
    </row>
    <row r="182" s="14" customFormat="1">
      <c r="A182" s="14"/>
      <c r="B182" s="254"/>
      <c r="C182" s="255"/>
      <c r="D182" s="238" t="s">
        <v>149</v>
      </c>
      <c r="E182" s="256" t="s">
        <v>1</v>
      </c>
      <c r="F182" s="257" t="s">
        <v>156</v>
      </c>
      <c r="G182" s="255"/>
      <c r="H182" s="258">
        <v>496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149</v>
      </c>
      <c r="AU182" s="264" t="s">
        <v>83</v>
      </c>
      <c r="AV182" s="14" t="s">
        <v>145</v>
      </c>
      <c r="AW182" s="14" t="s">
        <v>31</v>
      </c>
      <c r="AX182" s="14" t="s">
        <v>81</v>
      </c>
      <c r="AY182" s="264" t="s">
        <v>137</v>
      </c>
    </row>
    <row r="183" s="2" customFormat="1" ht="24.15" customHeight="1">
      <c r="A183" s="37"/>
      <c r="B183" s="38"/>
      <c r="C183" s="265" t="s">
        <v>304</v>
      </c>
      <c r="D183" s="265" t="s">
        <v>204</v>
      </c>
      <c r="E183" s="266" t="s">
        <v>305</v>
      </c>
      <c r="F183" s="267" t="s">
        <v>306</v>
      </c>
      <c r="G183" s="268" t="s">
        <v>180</v>
      </c>
      <c r="H183" s="269">
        <v>504</v>
      </c>
      <c r="I183" s="270"/>
      <c r="J183" s="271">
        <f>ROUND(I183*H183,2)</f>
        <v>0</v>
      </c>
      <c r="K183" s="267" t="s">
        <v>144</v>
      </c>
      <c r="L183" s="272"/>
      <c r="M183" s="273" t="s">
        <v>1</v>
      </c>
      <c r="N183" s="274" t="s">
        <v>39</v>
      </c>
      <c r="O183" s="90"/>
      <c r="P183" s="234">
        <f>O183*H183</f>
        <v>0</v>
      </c>
      <c r="Q183" s="234">
        <v>9.0000000000000006E-05</v>
      </c>
      <c r="R183" s="234">
        <f>Q183*H183</f>
        <v>0.045360000000000004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177</v>
      </c>
      <c r="AT183" s="236" t="s">
        <v>204</v>
      </c>
      <c r="AU183" s="236" t="s">
        <v>83</v>
      </c>
      <c r="AY183" s="16" t="s">
        <v>137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81</v>
      </c>
      <c r="BK183" s="237">
        <f>ROUND(I183*H183,2)</f>
        <v>0</v>
      </c>
      <c r="BL183" s="16" t="s">
        <v>145</v>
      </c>
      <c r="BM183" s="236" t="s">
        <v>307</v>
      </c>
    </row>
    <row r="184" s="2" customFormat="1" ht="14.4" customHeight="1">
      <c r="A184" s="37"/>
      <c r="B184" s="38"/>
      <c r="C184" s="265" t="s">
        <v>308</v>
      </c>
      <c r="D184" s="265" t="s">
        <v>204</v>
      </c>
      <c r="E184" s="266" t="s">
        <v>309</v>
      </c>
      <c r="F184" s="267" t="s">
        <v>310</v>
      </c>
      <c r="G184" s="268" t="s">
        <v>180</v>
      </c>
      <c r="H184" s="269">
        <v>2</v>
      </c>
      <c r="I184" s="270"/>
      <c r="J184" s="271">
        <f>ROUND(I184*H184,2)</f>
        <v>0</v>
      </c>
      <c r="K184" s="267" t="s">
        <v>1</v>
      </c>
      <c r="L184" s="272"/>
      <c r="M184" s="273" t="s">
        <v>1</v>
      </c>
      <c r="N184" s="274" t="s">
        <v>39</v>
      </c>
      <c r="O184" s="90"/>
      <c r="P184" s="234">
        <f>O184*H184</f>
        <v>0</v>
      </c>
      <c r="Q184" s="234">
        <v>0.0085199999999999998</v>
      </c>
      <c r="R184" s="234">
        <f>Q184*H184</f>
        <v>0.01704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177</v>
      </c>
      <c r="AT184" s="236" t="s">
        <v>204</v>
      </c>
      <c r="AU184" s="236" t="s">
        <v>83</v>
      </c>
      <c r="AY184" s="16" t="s">
        <v>137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81</v>
      </c>
      <c r="BK184" s="237">
        <f>ROUND(I184*H184,2)</f>
        <v>0</v>
      </c>
      <c r="BL184" s="16" t="s">
        <v>145</v>
      </c>
      <c r="BM184" s="236" t="s">
        <v>311</v>
      </c>
    </row>
    <row r="185" s="13" customFormat="1">
      <c r="A185" s="13"/>
      <c r="B185" s="243"/>
      <c r="C185" s="244"/>
      <c r="D185" s="238" t="s">
        <v>149</v>
      </c>
      <c r="E185" s="245" t="s">
        <v>1</v>
      </c>
      <c r="F185" s="246" t="s">
        <v>312</v>
      </c>
      <c r="G185" s="244"/>
      <c r="H185" s="247">
        <v>2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149</v>
      </c>
      <c r="AU185" s="253" t="s">
        <v>83</v>
      </c>
      <c r="AV185" s="13" t="s">
        <v>83</v>
      </c>
      <c r="AW185" s="13" t="s">
        <v>31</v>
      </c>
      <c r="AX185" s="13" t="s">
        <v>81</v>
      </c>
      <c r="AY185" s="253" t="s">
        <v>137</v>
      </c>
    </row>
    <row r="186" s="2" customFormat="1" ht="14.4" customHeight="1">
      <c r="A186" s="37"/>
      <c r="B186" s="38"/>
      <c r="C186" s="265" t="s">
        <v>313</v>
      </c>
      <c r="D186" s="265" t="s">
        <v>204</v>
      </c>
      <c r="E186" s="266" t="s">
        <v>314</v>
      </c>
      <c r="F186" s="267" t="s">
        <v>315</v>
      </c>
      <c r="G186" s="268" t="s">
        <v>180</v>
      </c>
      <c r="H186" s="269">
        <v>4</v>
      </c>
      <c r="I186" s="270"/>
      <c r="J186" s="271">
        <f>ROUND(I186*H186,2)</f>
        <v>0</v>
      </c>
      <c r="K186" s="267" t="s">
        <v>1</v>
      </c>
      <c r="L186" s="272"/>
      <c r="M186" s="273" t="s">
        <v>1</v>
      </c>
      <c r="N186" s="274" t="s">
        <v>39</v>
      </c>
      <c r="O186" s="90"/>
      <c r="P186" s="234">
        <f>O186*H186</f>
        <v>0</v>
      </c>
      <c r="Q186" s="234">
        <v>0.0089099999999999995</v>
      </c>
      <c r="R186" s="234">
        <f>Q186*H186</f>
        <v>0.035639999999999998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177</v>
      </c>
      <c r="AT186" s="236" t="s">
        <v>204</v>
      </c>
      <c r="AU186" s="236" t="s">
        <v>83</v>
      </c>
      <c r="AY186" s="16" t="s">
        <v>137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81</v>
      </c>
      <c r="BK186" s="237">
        <f>ROUND(I186*H186,2)</f>
        <v>0</v>
      </c>
      <c r="BL186" s="16" t="s">
        <v>145</v>
      </c>
      <c r="BM186" s="236" t="s">
        <v>316</v>
      </c>
    </row>
    <row r="187" s="13" customFormat="1">
      <c r="A187" s="13"/>
      <c r="B187" s="243"/>
      <c r="C187" s="244"/>
      <c r="D187" s="238" t="s">
        <v>149</v>
      </c>
      <c r="E187" s="245" t="s">
        <v>1</v>
      </c>
      <c r="F187" s="246" t="s">
        <v>317</v>
      </c>
      <c r="G187" s="244"/>
      <c r="H187" s="247">
        <v>4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149</v>
      </c>
      <c r="AU187" s="253" t="s">
        <v>83</v>
      </c>
      <c r="AV187" s="13" t="s">
        <v>83</v>
      </c>
      <c r="AW187" s="13" t="s">
        <v>31</v>
      </c>
      <c r="AX187" s="13" t="s">
        <v>81</v>
      </c>
      <c r="AY187" s="253" t="s">
        <v>137</v>
      </c>
    </row>
    <row r="188" s="2" customFormat="1" ht="14.4" customHeight="1">
      <c r="A188" s="37"/>
      <c r="B188" s="38"/>
      <c r="C188" s="265" t="s">
        <v>318</v>
      </c>
      <c r="D188" s="265" t="s">
        <v>204</v>
      </c>
      <c r="E188" s="266" t="s">
        <v>319</v>
      </c>
      <c r="F188" s="267" t="s">
        <v>315</v>
      </c>
      <c r="G188" s="268" t="s">
        <v>180</v>
      </c>
      <c r="H188" s="269">
        <v>4</v>
      </c>
      <c r="I188" s="270"/>
      <c r="J188" s="271">
        <f>ROUND(I188*H188,2)</f>
        <v>0</v>
      </c>
      <c r="K188" s="267" t="s">
        <v>1</v>
      </c>
      <c r="L188" s="272"/>
      <c r="M188" s="273" t="s">
        <v>1</v>
      </c>
      <c r="N188" s="274" t="s">
        <v>39</v>
      </c>
      <c r="O188" s="90"/>
      <c r="P188" s="234">
        <f>O188*H188</f>
        <v>0</v>
      </c>
      <c r="Q188" s="234">
        <v>0.0089099999999999995</v>
      </c>
      <c r="R188" s="234">
        <f>Q188*H188</f>
        <v>0.035639999999999998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177</v>
      </c>
      <c r="AT188" s="236" t="s">
        <v>204</v>
      </c>
      <c r="AU188" s="236" t="s">
        <v>83</v>
      </c>
      <c r="AY188" s="16" t="s">
        <v>137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81</v>
      </c>
      <c r="BK188" s="237">
        <f>ROUND(I188*H188,2)</f>
        <v>0</v>
      </c>
      <c r="BL188" s="16" t="s">
        <v>145</v>
      </c>
      <c r="BM188" s="236" t="s">
        <v>320</v>
      </c>
    </row>
    <row r="189" s="13" customFormat="1">
      <c r="A189" s="13"/>
      <c r="B189" s="243"/>
      <c r="C189" s="244"/>
      <c r="D189" s="238" t="s">
        <v>149</v>
      </c>
      <c r="E189" s="245" t="s">
        <v>1</v>
      </c>
      <c r="F189" s="246" t="s">
        <v>321</v>
      </c>
      <c r="G189" s="244"/>
      <c r="H189" s="247">
        <v>4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149</v>
      </c>
      <c r="AU189" s="253" t="s">
        <v>83</v>
      </c>
      <c r="AV189" s="13" t="s">
        <v>83</v>
      </c>
      <c r="AW189" s="13" t="s">
        <v>31</v>
      </c>
      <c r="AX189" s="13" t="s">
        <v>81</v>
      </c>
      <c r="AY189" s="253" t="s">
        <v>137</v>
      </c>
    </row>
    <row r="190" s="2" customFormat="1" ht="24.15" customHeight="1">
      <c r="A190" s="37"/>
      <c r="B190" s="38"/>
      <c r="C190" s="265" t="s">
        <v>322</v>
      </c>
      <c r="D190" s="265" t="s">
        <v>204</v>
      </c>
      <c r="E190" s="266" t="s">
        <v>323</v>
      </c>
      <c r="F190" s="267" t="s">
        <v>324</v>
      </c>
      <c r="G190" s="268" t="s">
        <v>180</v>
      </c>
      <c r="H190" s="269">
        <v>248</v>
      </c>
      <c r="I190" s="270"/>
      <c r="J190" s="271">
        <f>ROUND(I190*H190,2)</f>
        <v>0</v>
      </c>
      <c r="K190" s="267" t="s">
        <v>144</v>
      </c>
      <c r="L190" s="272"/>
      <c r="M190" s="273" t="s">
        <v>1</v>
      </c>
      <c r="N190" s="274" t="s">
        <v>39</v>
      </c>
      <c r="O190" s="90"/>
      <c r="P190" s="234">
        <f>O190*H190</f>
        <v>0</v>
      </c>
      <c r="Q190" s="234">
        <v>0.0011100000000000001</v>
      </c>
      <c r="R190" s="234">
        <f>Q190*H190</f>
        <v>0.27528000000000002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177</v>
      </c>
      <c r="AT190" s="236" t="s">
        <v>204</v>
      </c>
      <c r="AU190" s="236" t="s">
        <v>83</v>
      </c>
      <c r="AY190" s="16" t="s">
        <v>137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81</v>
      </c>
      <c r="BK190" s="237">
        <f>ROUND(I190*H190,2)</f>
        <v>0</v>
      </c>
      <c r="BL190" s="16" t="s">
        <v>145</v>
      </c>
      <c r="BM190" s="236" t="s">
        <v>325</v>
      </c>
    </row>
    <row r="191" s="2" customFormat="1" ht="24.15" customHeight="1">
      <c r="A191" s="37"/>
      <c r="B191" s="38"/>
      <c r="C191" s="265" t="s">
        <v>326</v>
      </c>
      <c r="D191" s="265" t="s">
        <v>204</v>
      </c>
      <c r="E191" s="266" t="s">
        <v>327</v>
      </c>
      <c r="F191" s="267" t="s">
        <v>328</v>
      </c>
      <c r="G191" s="268" t="s">
        <v>180</v>
      </c>
      <c r="H191" s="269">
        <v>64</v>
      </c>
      <c r="I191" s="270"/>
      <c r="J191" s="271">
        <f>ROUND(I191*H191,2)</f>
        <v>0</v>
      </c>
      <c r="K191" s="267" t="s">
        <v>144</v>
      </c>
      <c r="L191" s="272"/>
      <c r="M191" s="273" t="s">
        <v>1</v>
      </c>
      <c r="N191" s="274" t="s">
        <v>39</v>
      </c>
      <c r="O191" s="90"/>
      <c r="P191" s="234">
        <f>O191*H191</f>
        <v>0</v>
      </c>
      <c r="Q191" s="234">
        <v>0.00018000000000000001</v>
      </c>
      <c r="R191" s="234">
        <f>Q191*H191</f>
        <v>0.011520000000000001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177</v>
      </c>
      <c r="AT191" s="236" t="s">
        <v>204</v>
      </c>
      <c r="AU191" s="236" t="s">
        <v>83</v>
      </c>
      <c r="AY191" s="16" t="s">
        <v>137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81</v>
      </c>
      <c r="BK191" s="237">
        <f>ROUND(I191*H191,2)</f>
        <v>0</v>
      </c>
      <c r="BL191" s="16" t="s">
        <v>145</v>
      </c>
      <c r="BM191" s="236" t="s">
        <v>329</v>
      </c>
    </row>
    <row r="192" s="2" customFormat="1" ht="24.15" customHeight="1">
      <c r="A192" s="37"/>
      <c r="B192" s="38"/>
      <c r="C192" s="265" t="s">
        <v>330</v>
      </c>
      <c r="D192" s="265" t="s">
        <v>204</v>
      </c>
      <c r="E192" s="266" t="s">
        <v>331</v>
      </c>
      <c r="F192" s="267" t="s">
        <v>332</v>
      </c>
      <c r="G192" s="268" t="s">
        <v>180</v>
      </c>
      <c r="H192" s="269">
        <v>60</v>
      </c>
      <c r="I192" s="270"/>
      <c r="J192" s="271">
        <f>ROUND(I192*H192,2)</f>
        <v>0</v>
      </c>
      <c r="K192" s="267" t="s">
        <v>144</v>
      </c>
      <c r="L192" s="272"/>
      <c r="M192" s="273" t="s">
        <v>1</v>
      </c>
      <c r="N192" s="274" t="s">
        <v>39</v>
      </c>
      <c r="O192" s="90"/>
      <c r="P192" s="234">
        <f>O192*H192</f>
        <v>0</v>
      </c>
      <c r="Q192" s="234">
        <v>0.00021000000000000001</v>
      </c>
      <c r="R192" s="234">
        <f>Q192*H192</f>
        <v>0.0126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177</v>
      </c>
      <c r="AT192" s="236" t="s">
        <v>204</v>
      </c>
      <c r="AU192" s="236" t="s">
        <v>83</v>
      </c>
      <c r="AY192" s="16" t="s">
        <v>137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81</v>
      </c>
      <c r="BK192" s="237">
        <f>ROUND(I192*H192,2)</f>
        <v>0</v>
      </c>
      <c r="BL192" s="16" t="s">
        <v>145</v>
      </c>
      <c r="BM192" s="236" t="s">
        <v>333</v>
      </c>
    </row>
    <row r="193" s="2" customFormat="1" ht="24.15" customHeight="1">
      <c r="A193" s="37"/>
      <c r="B193" s="38"/>
      <c r="C193" s="265" t="s">
        <v>334</v>
      </c>
      <c r="D193" s="265" t="s">
        <v>204</v>
      </c>
      <c r="E193" s="266" t="s">
        <v>335</v>
      </c>
      <c r="F193" s="267" t="s">
        <v>336</v>
      </c>
      <c r="G193" s="268" t="s">
        <v>180</v>
      </c>
      <c r="H193" s="269">
        <v>124</v>
      </c>
      <c r="I193" s="270"/>
      <c r="J193" s="271">
        <f>ROUND(I193*H193,2)</f>
        <v>0</v>
      </c>
      <c r="K193" s="267" t="s">
        <v>144</v>
      </c>
      <c r="L193" s="272"/>
      <c r="M193" s="273" t="s">
        <v>1</v>
      </c>
      <c r="N193" s="274" t="s">
        <v>39</v>
      </c>
      <c r="O193" s="90"/>
      <c r="P193" s="234">
        <f>O193*H193</f>
        <v>0</v>
      </c>
      <c r="Q193" s="234">
        <v>9.0000000000000006E-05</v>
      </c>
      <c r="R193" s="234">
        <f>Q193*H193</f>
        <v>0.011160000000000002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177</v>
      </c>
      <c r="AT193" s="236" t="s">
        <v>204</v>
      </c>
      <c r="AU193" s="236" t="s">
        <v>83</v>
      </c>
      <c r="AY193" s="16" t="s">
        <v>137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81</v>
      </c>
      <c r="BK193" s="237">
        <f>ROUND(I193*H193,2)</f>
        <v>0</v>
      </c>
      <c r="BL193" s="16" t="s">
        <v>145</v>
      </c>
      <c r="BM193" s="236" t="s">
        <v>337</v>
      </c>
    </row>
    <row r="194" s="2" customFormat="1" ht="90" customHeight="1">
      <c r="A194" s="37"/>
      <c r="B194" s="38"/>
      <c r="C194" s="225" t="s">
        <v>338</v>
      </c>
      <c r="D194" s="225" t="s">
        <v>140</v>
      </c>
      <c r="E194" s="226" t="s">
        <v>339</v>
      </c>
      <c r="F194" s="227" t="s">
        <v>340</v>
      </c>
      <c r="G194" s="228" t="s">
        <v>180</v>
      </c>
      <c r="H194" s="229">
        <v>11</v>
      </c>
      <c r="I194" s="230"/>
      <c r="J194" s="231">
        <f>ROUND(I194*H194,2)</f>
        <v>0</v>
      </c>
      <c r="K194" s="227" t="s">
        <v>144</v>
      </c>
      <c r="L194" s="43"/>
      <c r="M194" s="232" t="s">
        <v>1</v>
      </c>
      <c r="N194" s="233" t="s">
        <v>39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145</v>
      </c>
      <c r="AT194" s="236" t="s">
        <v>140</v>
      </c>
      <c r="AU194" s="236" t="s">
        <v>83</v>
      </c>
      <c r="AY194" s="16" t="s">
        <v>137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81</v>
      </c>
      <c r="BK194" s="237">
        <f>ROUND(I194*H194,2)</f>
        <v>0</v>
      </c>
      <c r="BL194" s="16" t="s">
        <v>145</v>
      </c>
      <c r="BM194" s="236" t="s">
        <v>341</v>
      </c>
    </row>
    <row r="195" s="13" customFormat="1">
      <c r="A195" s="13"/>
      <c r="B195" s="243"/>
      <c r="C195" s="244"/>
      <c r="D195" s="238" t="s">
        <v>149</v>
      </c>
      <c r="E195" s="245" t="s">
        <v>1</v>
      </c>
      <c r="F195" s="246" t="s">
        <v>342</v>
      </c>
      <c r="G195" s="244"/>
      <c r="H195" s="247">
        <v>11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149</v>
      </c>
      <c r="AU195" s="253" t="s">
        <v>83</v>
      </c>
      <c r="AV195" s="13" t="s">
        <v>83</v>
      </c>
      <c r="AW195" s="13" t="s">
        <v>31</v>
      </c>
      <c r="AX195" s="13" t="s">
        <v>81</v>
      </c>
      <c r="AY195" s="253" t="s">
        <v>137</v>
      </c>
    </row>
    <row r="196" s="2" customFormat="1" ht="90" customHeight="1">
      <c r="A196" s="37"/>
      <c r="B196" s="38"/>
      <c r="C196" s="225" t="s">
        <v>343</v>
      </c>
      <c r="D196" s="225" t="s">
        <v>140</v>
      </c>
      <c r="E196" s="226" t="s">
        <v>344</v>
      </c>
      <c r="F196" s="227" t="s">
        <v>345</v>
      </c>
      <c r="G196" s="228" t="s">
        <v>180</v>
      </c>
      <c r="H196" s="229">
        <v>5</v>
      </c>
      <c r="I196" s="230"/>
      <c r="J196" s="231">
        <f>ROUND(I196*H196,2)</f>
        <v>0</v>
      </c>
      <c r="K196" s="227" t="s">
        <v>144</v>
      </c>
      <c r="L196" s="43"/>
      <c r="M196" s="232" t="s">
        <v>1</v>
      </c>
      <c r="N196" s="233" t="s">
        <v>39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145</v>
      </c>
      <c r="AT196" s="236" t="s">
        <v>140</v>
      </c>
      <c r="AU196" s="236" t="s">
        <v>83</v>
      </c>
      <c r="AY196" s="16" t="s">
        <v>137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81</v>
      </c>
      <c r="BK196" s="237">
        <f>ROUND(I196*H196,2)</f>
        <v>0</v>
      </c>
      <c r="BL196" s="16" t="s">
        <v>145</v>
      </c>
      <c r="BM196" s="236" t="s">
        <v>346</v>
      </c>
    </row>
    <row r="197" s="13" customFormat="1">
      <c r="A197" s="13"/>
      <c r="B197" s="243"/>
      <c r="C197" s="244"/>
      <c r="D197" s="238" t="s">
        <v>149</v>
      </c>
      <c r="E197" s="245" t="s">
        <v>1</v>
      </c>
      <c r="F197" s="246" t="s">
        <v>347</v>
      </c>
      <c r="G197" s="244"/>
      <c r="H197" s="247">
        <v>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149</v>
      </c>
      <c r="AU197" s="253" t="s">
        <v>83</v>
      </c>
      <c r="AV197" s="13" t="s">
        <v>83</v>
      </c>
      <c r="AW197" s="13" t="s">
        <v>31</v>
      </c>
      <c r="AX197" s="13" t="s">
        <v>81</v>
      </c>
      <c r="AY197" s="253" t="s">
        <v>137</v>
      </c>
    </row>
    <row r="198" s="2" customFormat="1" ht="24.15" customHeight="1">
      <c r="A198" s="37"/>
      <c r="B198" s="38"/>
      <c r="C198" s="265" t="s">
        <v>348</v>
      </c>
      <c r="D198" s="265" t="s">
        <v>204</v>
      </c>
      <c r="E198" s="266" t="s">
        <v>349</v>
      </c>
      <c r="F198" s="267" t="s">
        <v>350</v>
      </c>
      <c r="G198" s="268" t="s">
        <v>180</v>
      </c>
      <c r="H198" s="269">
        <v>1</v>
      </c>
      <c r="I198" s="270"/>
      <c r="J198" s="271">
        <f>ROUND(I198*H198,2)</f>
        <v>0</v>
      </c>
      <c r="K198" s="267" t="s">
        <v>144</v>
      </c>
      <c r="L198" s="272"/>
      <c r="M198" s="273" t="s">
        <v>1</v>
      </c>
      <c r="N198" s="274" t="s">
        <v>39</v>
      </c>
      <c r="O198" s="90"/>
      <c r="P198" s="234">
        <f>O198*H198</f>
        <v>0</v>
      </c>
      <c r="Q198" s="234">
        <v>0.17430999999999999</v>
      </c>
      <c r="R198" s="234">
        <f>Q198*H198</f>
        <v>0.17430999999999999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177</v>
      </c>
      <c r="AT198" s="236" t="s">
        <v>204</v>
      </c>
      <c r="AU198" s="236" t="s">
        <v>83</v>
      </c>
      <c r="AY198" s="16" t="s">
        <v>137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81</v>
      </c>
      <c r="BK198" s="237">
        <f>ROUND(I198*H198,2)</f>
        <v>0</v>
      </c>
      <c r="BL198" s="16" t="s">
        <v>145</v>
      </c>
      <c r="BM198" s="236" t="s">
        <v>351</v>
      </c>
    </row>
    <row r="199" s="2" customFormat="1" ht="24.15" customHeight="1">
      <c r="A199" s="37"/>
      <c r="B199" s="38"/>
      <c r="C199" s="265" t="s">
        <v>352</v>
      </c>
      <c r="D199" s="265" t="s">
        <v>204</v>
      </c>
      <c r="E199" s="266" t="s">
        <v>353</v>
      </c>
      <c r="F199" s="267" t="s">
        <v>354</v>
      </c>
      <c r="G199" s="268" t="s">
        <v>180</v>
      </c>
      <c r="H199" s="269">
        <v>2</v>
      </c>
      <c r="I199" s="270"/>
      <c r="J199" s="271">
        <f>ROUND(I199*H199,2)</f>
        <v>0</v>
      </c>
      <c r="K199" s="267" t="s">
        <v>144</v>
      </c>
      <c r="L199" s="272"/>
      <c r="M199" s="273" t="s">
        <v>1</v>
      </c>
      <c r="N199" s="274" t="s">
        <v>39</v>
      </c>
      <c r="O199" s="90"/>
      <c r="P199" s="234">
        <f>O199*H199</f>
        <v>0</v>
      </c>
      <c r="Q199" s="234">
        <v>0.17827000000000001</v>
      </c>
      <c r="R199" s="234">
        <f>Q199*H199</f>
        <v>0.35654000000000002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177</v>
      </c>
      <c r="AT199" s="236" t="s">
        <v>204</v>
      </c>
      <c r="AU199" s="236" t="s">
        <v>83</v>
      </c>
      <c r="AY199" s="16" t="s">
        <v>137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81</v>
      </c>
      <c r="BK199" s="237">
        <f>ROUND(I199*H199,2)</f>
        <v>0</v>
      </c>
      <c r="BL199" s="16" t="s">
        <v>145</v>
      </c>
      <c r="BM199" s="236" t="s">
        <v>355</v>
      </c>
    </row>
    <row r="200" s="2" customFormat="1" ht="24.15" customHeight="1">
      <c r="A200" s="37"/>
      <c r="B200" s="38"/>
      <c r="C200" s="265" t="s">
        <v>356</v>
      </c>
      <c r="D200" s="265" t="s">
        <v>204</v>
      </c>
      <c r="E200" s="266" t="s">
        <v>357</v>
      </c>
      <c r="F200" s="267" t="s">
        <v>358</v>
      </c>
      <c r="G200" s="268" t="s">
        <v>180</v>
      </c>
      <c r="H200" s="269">
        <v>1</v>
      </c>
      <c r="I200" s="270"/>
      <c r="J200" s="271">
        <f>ROUND(I200*H200,2)</f>
        <v>0</v>
      </c>
      <c r="K200" s="267" t="s">
        <v>144</v>
      </c>
      <c r="L200" s="272"/>
      <c r="M200" s="273" t="s">
        <v>1</v>
      </c>
      <c r="N200" s="274" t="s">
        <v>39</v>
      </c>
      <c r="O200" s="90"/>
      <c r="P200" s="234">
        <f>O200*H200</f>
        <v>0</v>
      </c>
      <c r="Q200" s="234">
        <v>0.18223</v>
      </c>
      <c r="R200" s="234">
        <f>Q200*H200</f>
        <v>0.18223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177</v>
      </c>
      <c r="AT200" s="236" t="s">
        <v>204</v>
      </c>
      <c r="AU200" s="236" t="s">
        <v>83</v>
      </c>
      <c r="AY200" s="16" t="s">
        <v>137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81</v>
      </c>
      <c r="BK200" s="237">
        <f>ROUND(I200*H200,2)</f>
        <v>0</v>
      </c>
      <c r="BL200" s="16" t="s">
        <v>145</v>
      </c>
      <c r="BM200" s="236" t="s">
        <v>359</v>
      </c>
    </row>
    <row r="201" s="2" customFormat="1" ht="24.15" customHeight="1">
      <c r="A201" s="37"/>
      <c r="B201" s="38"/>
      <c r="C201" s="265" t="s">
        <v>360</v>
      </c>
      <c r="D201" s="265" t="s">
        <v>204</v>
      </c>
      <c r="E201" s="266" t="s">
        <v>361</v>
      </c>
      <c r="F201" s="267" t="s">
        <v>362</v>
      </c>
      <c r="G201" s="268" t="s">
        <v>180</v>
      </c>
      <c r="H201" s="269">
        <v>1</v>
      </c>
      <c r="I201" s="270"/>
      <c r="J201" s="271">
        <f>ROUND(I201*H201,2)</f>
        <v>0</v>
      </c>
      <c r="K201" s="267" t="s">
        <v>144</v>
      </c>
      <c r="L201" s="272"/>
      <c r="M201" s="273" t="s">
        <v>1</v>
      </c>
      <c r="N201" s="274" t="s">
        <v>39</v>
      </c>
      <c r="O201" s="90"/>
      <c r="P201" s="234">
        <f>O201*H201</f>
        <v>0</v>
      </c>
      <c r="Q201" s="234">
        <v>0.18618999999999999</v>
      </c>
      <c r="R201" s="234">
        <f>Q201*H201</f>
        <v>0.18618999999999999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177</v>
      </c>
      <c r="AT201" s="236" t="s">
        <v>204</v>
      </c>
      <c r="AU201" s="236" t="s">
        <v>83</v>
      </c>
      <c r="AY201" s="16" t="s">
        <v>137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81</v>
      </c>
      <c r="BK201" s="237">
        <f>ROUND(I201*H201,2)</f>
        <v>0</v>
      </c>
      <c r="BL201" s="16" t="s">
        <v>145</v>
      </c>
      <c r="BM201" s="236" t="s">
        <v>363</v>
      </c>
    </row>
    <row r="202" s="2" customFormat="1" ht="62.7" customHeight="1">
      <c r="A202" s="37"/>
      <c r="B202" s="38"/>
      <c r="C202" s="225" t="s">
        <v>364</v>
      </c>
      <c r="D202" s="225" t="s">
        <v>140</v>
      </c>
      <c r="E202" s="226" t="s">
        <v>365</v>
      </c>
      <c r="F202" s="227" t="s">
        <v>366</v>
      </c>
      <c r="G202" s="228" t="s">
        <v>160</v>
      </c>
      <c r="H202" s="229">
        <v>1.3</v>
      </c>
      <c r="I202" s="230"/>
      <c r="J202" s="231">
        <f>ROUND(I202*H202,2)</f>
        <v>0</v>
      </c>
      <c r="K202" s="227" t="s">
        <v>144</v>
      </c>
      <c r="L202" s="43"/>
      <c r="M202" s="232" t="s">
        <v>1</v>
      </c>
      <c r="N202" s="233" t="s">
        <v>39</v>
      </c>
      <c r="O202" s="90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145</v>
      </c>
      <c r="AT202" s="236" t="s">
        <v>140</v>
      </c>
      <c r="AU202" s="236" t="s">
        <v>83</v>
      </c>
      <c r="AY202" s="16" t="s">
        <v>137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81</v>
      </c>
      <c r="BK202" s="237">
        <f>ROUND(I202*H202,2)</f>
        <v>0</v>
      </c>
      <c r="BL202" s="16" t="s">
        <v>145</v>
      </c>
      <c r="BM202" s="236" t="s">
        <v>367</v>
      </c>
    </row>
    <row r="203" s="13" customFormat="1">
      <c r="A203" s="13"/>
      <c r="B203" s="243"/>
      <c r="C203" s="244"/>
      <c r="D203" s="238" t="s">
        <v>149</v>
      </c>
      <c r="E203" s="245" t="s">
        <v>1</v>
      </c>
      <c r="F203" s="246" t="s">
        <v>368</v>
      </c>
      <c r="G203" s="244"/>
      <c r="H203" s="247">
        <v>1.3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149</v>
      </c>
      <c r="AU203" s="253" t="s">
        <v>83</v>
      </c>
      <c r="AV203" s="13" t="s">
        <v>83</v>
      </c>
      <c r="AW203" s="13" t="s">
        <v>31</v>
      </c>
      <c r="AX203" s="13" t="s">
        <v>81</v>
      </c>
      <c r="AY203" s="253" t="s">
        <v>137</v>
      </c>
    </row>
    <row r="204" s="2" customFormat="1" ht="62.7" customHeight="1">
      <c r="A204" s="37"/>
      <c r="B204" s="38"/>
      <c r="C204" s="225" t="s">
        <v>369</v>
      </c>
      <c r="D204" s="225" t="s">
        <v>140</v>
      </c>
      <c r="E204" s="226" t="s">
        <v>370</v>
      </c>
      <c r="F204" s="227" t="s">
        <v>371</v>
      </c>
      <c r="G204" s="228" t="s">
        <v>143</v>
      </c>
      <c r="H204" s="229">
        <v>250</v>
      </c>
      <c r="I204" s="230"/>
      <c r="J204" s="231">
        <f>ROUND(I204*H204,2)</f>
        <v>0</v>
      </c>
      <c r="K204" s="227" t="s">
        <v>144</v>
      </c>
      <c r="L204" s="43"/>
      <c r="M204" s="232" t="s">
        <v>1</v>
      </c>
      <c r="N204" s="233" t="s">
        <v>39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145</v>
      </c>
      <c r="AT204" s="236" t="s">
        <v>140</v>
      </c>
      <c r="AU204" s="236" t="s">
        <v>83</v>
      </c>
      <c r="AY204" s="16" t="s">
        <v>137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81</v>
      </c>
      <c r="BK204" s="237">
        <f>ROUND(I204*H204,2)</f>
        <v>0</v>
      </c>
      <c r="BL204" s="16" t="s">
        <v>145</v>
      </c>
      <c r="BM204" s="236" t="s">
        <v>372</v>
      </c>
    </row>
    <row r="205" s="13" customFormat="1">
      <c r="A205" s="13"/>
      <c r="B205" s="243"/>
      <c r="C205" s="244"/>
      <c r="D205" s="238" t="s">
        <v>149</v>
      </c>
      <c r="E205" s="245" t="s">
        <v>1</v>
      </c>
      <c r="F205" s="246" t="s">
        <v>373</v>
      </c>
      <c r="G205" s="244"/>
      <c r="H205" s="247">
        <v>250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149</v>
      </c>
      <c r="AU205" s="253" t="s">
        <v>83</v>
      </c>
      <c r="AV205" s="13" t="s">
        <v>83</v>
      </c>
      <c r="AW205" s="13" t="s">
        <v>31</v>
      </c>
      <c r="AX205" s="13" t="s">
        <v>81</v>
      </c>
      <c r="AY205" s="253" t="s">
        <v>137</v>
      </c>
    </row>
    <row r="206" s="2" customFormat="1" ht="37.8" customHeight="1">
      <c r="A206" s="37"/>
      <c r="B206" s="38"/>
      <c r="C206" s="225" t="s">
        <v>374</v>
      </c>
      <c r="D206" s="225" t="s">
        <v>140</v>
      </c>
      <c r="E206" s="226" t="s">
        <v>375</v>
      </c>
      <c r="F206" s="227" t="s">
        <v>376</v>
      </c>
      <c r="G206" s="228" t="s">
        <v>191</v>
      </c>
      <c r="H206" s="229">
        <v>10</v>
      </c>
      <c r="I206" s="230"/>
      <c r="J206" s="231">
        <f>ROUND(I206*H206,2)</f>
        <v>0</v>
      </c>
      <c r="K206" s="227" t="s">
        <v>144</v>
      </c>
      <c r="L206" s="43"/>
      <c r="M206" s="232" t="s">
        <v>1</v>
      </c>
      <c r="N206" s="233" t="s">
        <v>39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145</v>
      </c>
      <c r="AT206" s="236" t="s">
        <v>140</v>
      </c>
      <c r="AU206" s="236" t="s">
        <v>83</v>
      </c>
      <c r="AY206" s="16" t="s">
        <v>137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81</v>
      </c>
      <c r="BK206" s="237">
        <f>ROUND(I206*H206,2)</f>
        <v>0</v>
      </c>
      <c r="BL206" s="16" t="s">
        <v>145</v>
      </c>
      <c r="BM206" s="236" t="s">
        <v>377</v>
      </c>
    </row>
    <row r="207" s="2" customFormat="1" ht="24.15" customHeight="1">
      <c r="A207" s="37"/>
      <c r="B207" s="38"/>
      <c r="C207" s="225" t="s">
        <v>378</v>
      </c>
      <c r="D207" s="225" t="s">
        <v>140</v>
      </c>
      <c r="E207" s="226" t="s">
        <v>379</v>
      </c>
      <c r="F207" s="227" t="s">
        <v>380</v>
      </c>
      <c r="G207" s="228" t="s">
        <v>143</v>
      </c>
      <c r="H207" s="229">
        <v>250</v>
      </c>
      <c r="I207" s="230"/>
      <c r="J207" s="231">
        <f>ROUND(I207*H207,2)</f>
        <v>0</v>
      </c>
      <c r="K207" s="227" t="s">
        <v>144</v>
      </c>
      <c r="L207" s="43"/>
      <c r="M207" s="232" t="s">
        <v>1</v>
      </c>
      <c r="N207" s="233" t="s">
        <v>39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145</v>
      </c>
      <c r="AT207" s="236" t="s">
        <v>140</v>
      </c>
      <c r="AU207" s="236" t="s">
        <v>83</v>
      </c>
      <c r="AY207" s="16" t="s">
        <v>137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81</v>
      </c>
      <c r="BK207" s="237">
        <f>ROUND(I207*H207,2)</f>
        <v>0</v>
      </c>
      <c r="BL207" s="16" t="s">
        <v>145</v>
      </c>
      <c r="BM207" s="236" t="s">
        <v>381</v>
      </c>
    </row>
    <row r="208" s="2" customFormat="1" ht="49.05" customHeight="1">
      <c r="A208" s="37"/>
      <c r="B208" s="38"/>
      <c r="C208" s="225" t="s">
        <v>382</v>
      </c>
      <c r="D208" s="225" t="s">
        <v>140</v>
      </c>
      <c r="E208" s="226" t="s">
        <v>383</v>
      </c>
      <c r="F208" s="227" t="s">
        <v>384</v>
      </c>
      <c r="G208" s="228" t="s">
        <v>385</v>
      </c>
      <c r="H208" s="229">
        <v>20</v>
      </c>
      <c r="I208" s="230"/>
      <c r="J208" s="231">
        <f>ROUND(I208*H208,2)</f>
        <v>0</v>
      </c>
      <c r="K208" s="227" t="s">
        <v>144</v>
      </c>
      <c r="L208" s="43"/>
      <c r="M208" s="232" t="s">
        <v>1</v>
      </c>
      <c r="N208" s="233" t="s">
        <v>39</v>
      </c>
      <c r="O208" s="90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145</v>
      </c>
      <c r="AT208" s="236" t="s">
        <v>140</v>
      </c>
      <c r="AU208" s="236" t="s">
        <v>83</v>
      </c>
      <c r="AY208" s="16" t="s">
        <v>137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81</v>
      </c>
      <c r="BK208" s="237">
        <f>ROUND(I208*H208,2)</f>
        <v>0</v>
      </c>
      <c r="BL208" s="16" t="s">
        <v>145</v>
      </c>
      <c r="BM208" s="236" t="s">
        <v>386</v>
      </c>
    </row>
    <row r="209" s="2" customFormat="1" ht="49.05" customHeight="1">
      <c r="A209" s="37"/>
      <c r="B209" s="38"/>
      <c r="C209" s="225" t="s">
        <v>387</v>
      </c>
      <c r="D209" s="225" t="s">
        <v>140</v>
      </c>
      <c r="E209" s="226" t="s">
        <v>388</v>
      </c>
      <c r="F209" s="227" t="s">
        <v>389</v>
      </c>
      <c r="G209" s="228" t="s">
        <v>385</v>
      </c>
      <c r="H209" s="229">
        <v>2</v>
      </c>
      <c r="I209" s="230"/>
      <c r="J209" s="231">
        <f>ROUND(I209*H209,2)</f>
        <v>0</v>
      </c>
      <c r="K209" s="227" t="s">
        <v>144</v>
      </c>
      <c r="L209" s="43"/>
      <c r="M209" s="232" t="s">
        <v>1</v>
      </c>
      <c r="N209" s="233" t="s">
        <v>39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145</v>
      </c>
      <c r="AT209" s="236" t="s">
        <v>140</v>
      </c>
      <c r="AU209" s="236" t="s">
        <v>83</v>
      </c>
      <c r="AY209" s="16" t="s">
        <v>137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81</v>
      </c>
      <c r="BK209" s="237">
        <f>ROUND(I209*H209,2)</f>
        <v>0</v>
      </c>
      <c r="BL209" s="16" t="s">
        <v>145</v>
      </c>
      <c r="BM209" s="236" t="s">
        <v>390</v>
      </c>
    </row>
    <row r="210" s="2" customFormat="1" ht="49.05" customHeight="1">
      <c r="A210" s="37"/>
      <c r="B210" s="38"/>
      <c r="C210" s="225" t="s">
        <v>391</v>
      </c>
      <c r="D210" s="225" t="s">
        <v>140</v>
      </c>
      <c r="E210" s="226" t="s">
        <v>392</v>
      </c>
      <c r="F210" s="227" t="s">
        <v>393</v>
      </c>
      <c r="G210" s="228" t="s">
        <v>385</v>
      </c>
      <c r="H210" s="229">
        <v>2</v>
      </c>
      <c r="I210" s="230"/>
      <c r="J210" s="231">
        <f>ROUND(I210*H210,2)</f>
        <v>0</v>
      </c>
      <c r="K210" s="227" t="s">
        <v>144</v>
      </c>
      <c r="L210" s="43"/>
      <c r="M210" s="232" t="s">
        <v>1</v>
      </c>
      <c r="N210" s="233" t="s">
        <v>39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145</v>
      </c>
      <c r="AT210" s="236" t="s">
        <v>140</v>
      </c>
      <c r="AU210" s="236" t="s">
        <v>83</v>
      </c>
      <c r="AY210" s="16" t="s">
        <v>137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81</v>
      </c>
      <c r="BK210" s="237">
        <f>ROUND(I210*H210,2)</f>
        <v>0</v>
      </c>
      <c r="BL210" s="16" t="s">
        <v>145</v>
      </c>
      <c r="BM210" s="236" t="s">
        <v>394</v>
      </c>
    </row>
    <row r="211" s="2" customFormat="1" ht="49.05" customHeight="1">
      <c r="A211" s="37"/>
      <c r="B211" s="38"/>
      <c r="C211" s="225" t="s">
        <v>395</v>
      </c>
      <c r="D211" s="225" t="s">
        <v>140</v>
      </c>
      <c r="E211" s="226" t="s">
        <v>396</v>
      </c>
      <c r="F211" s="227" t="s">
        <v>397</v>
      </c>
      <c r="G211" s="228" t="s">
        <v>143</v>
      </c>
      <c r="H211" s="229">
        <v>404</v>
      </c>
      <c r="I211" s="230"/>
      <c r="J211" s="231">
        <f>ROUND(I211*H211,2)</f>
        <v>0</v>
      </c>
      <c r="K211" s="227" t="s">
        <v>144</v>
      </c>
      <c r="L211" s="43"/>
      <c r="M211" s="232" t="s">
        <v>1</v>
      </c>
      <c r="N211" s="233" t="s">
        <v>39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145</v>
      </c>
      <c r="AT211" s="236" t="s">
        <v>140</v>
      </c>
      <c r="AU211" s="236" t="s">
        <v>83</v>
      </c>
      <c r="AY211" s="16" t="s">
        <v>137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81</v>
      </c>
      <c r="BK211" s="237">
        <f>ROUND(I211*H211,2)</f>
        <v>0</v>
      </c>
      <c r="BL211" s="16" t="s">
        <v>145</v>
      </c>
      <c r="BM211" s="236" t="s">
        <v>398</v>
      </c>
    </row>
    <row r="212" s="2" customFormat="1" ht="49.05" customHeight="1">
      <c r="A212" s="37"/>
      <c r="B212" s="38"/>
      <c r="C212" s="225" t="s">
        <v>399</v>
      </c>
      <c r="D212" s="225" t="s">
        <v>140</v>
      </c>
      <c r="E212" s="226" t="s">
        <v>400</v>
      </c>
      <c r="F212" s="227" t="s">
        <v>401</v>
      </c>
      <c r="G212" s="228" t="s">
        <v>143</v>
      </c>
      <c r="H212" s="229">
        <v>404</v>
      </c>
      <c r="I212" s="230"/>
      <c r="J212" s="231">
        <f>ROUND(I212*H212,2)</f>
        <v>0</v>
      </c>
      <c r="K212" s="227" t="s">
        <v>144</v>
      </c>
      <c r="L212" s="43"/>
      <c r="M212" s="232" t="s">
        <v>1</v>
      </c>
      <c r="N212" s="233" t="s">
        <v>39</v>
      </c>
      <c r="O212" s="90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145</v>
      </c>
      <c r="AT212" s="236" t="s">
        <v>140</v>
      </c>
      <c r="AU212" s="236" t="s">
        <v>83</v>
      </c>
      <c r="AY212" s="16" t="s">
        <v>137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81</v>
      </c>
      <c r="BK212" s="237">
        <f>ROUND(I212*H212,2)</f>
        <v>0</v>
      </c>
      <c r="BL212" s="16" t="s">
        <v>145</v>
      </c>
      <c r="BM212" s="236" t="s">
        <v>402</v>
      </c>
    </row>
    <row r="213" s="2" customFormat="1" ht="37.8" customHeight="1">
      <c r="A213" s="37"/>
      <c r="B213" s="38"/>
      <c r="C213" s="225" t="s">
        <v>403</v>
      </c>
      <c r="D213" s="225" t="s">
        <v>140</v>
      </c>
      <c r="E213" s="226" t="s">
        <v>404</v>
      </c>
      <c r="F213" s="227" t="s">
        <v>405</v>
      </c>
      <c r="G213" s="228" t="s">
        <v>143</v>
      </c>
      <c r="H213" s="229">
        <v>3.6000000000000001</v>
      </c>
      <c r="I213" s="230"/>
      <c r="J213" s="231">
        <f>ROUND(I213*H213,2)</f>
        <v>0</v>
      </c>
      <c r="K213" s="227" t="s">
        <v>144</v>
      </c>
      <c r="L213" s="43"/>
      <c r="M213" s="232" t="s">
        <v>1</v>
      </c>
      <c r="N213" s="233" t="s">
        <v>39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145</v>
      </c>
      <c r="AT213" s="236" t="s">
        <v>140</v>
      </c>
      <c r="AU213" s="236" t="s">
        <v>83</v>
      </c>
      <c r="AY213" s="16" t="s">
        <v>137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81</v>
      </c>
      <c r="BK213" s="237">
        <f>ROUND(I213*H213,2)</f>
        <v>0</v>
      </c>
      <c r="BL213" s="16" t="s">
        <v>145</v>
      </c>
      <c r="BM213" s="236" t="s">
        <v>406</v>
      </c>
    </row>
    <row r="214" s="13" customFormat="1">
      <c r="A214" s="13"/>
      <c r="B214" s="243"/>
      <c r="C214" s="244"/>
      <c r="D214" s="238" t="s">
        <v>149</v>
      </c>
      <c r="E214" s="245" t="s">
        <v>1</v>
      </c>
      <c r="F214" s="246" t="s">
        <v>407</v>
      </c>
      <c r="G214" s="244"/>
      <c r="H214" s="247">
        <v>3.6000000000000001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149</v>
      </c>
      <c r="AU214" s="253" t="s">
        <v>83</v>
      </c>
      <c r="AV214" s="13" t="s">
        <v>83</v>
      </c>
      <c r="AW214" s="13" t="s">
        <v>31</v>
      </c>
      <c r="AX214" s="13" t="s">
        <v>81</v>
      </c>
      <c r="AY214" s="253" t="s">
        <v>137</v>
      </c>
    </row>
    <row r="215" s="2" customFormat="1" ht="24.15" customHeight="1">
      <c r="A215" s="37"/>
      <c r="B215" s="38"/>
      <c r="C215" s="265" t="s">
        <v>408</v>
      </c>
      <c r="D215" s="265" t="s">
        <v>204</v>
      </c>
      <c r="E215" s="266" t="s">
        <v>409</v>
      </c>
      <c r="F215" s="267" t="s">
        <v>410</v>
      </c>
      <c r="G215" s="268" t="s">
        <v>143</v>
      </c>
      <c r="H215" s="269">
        <v>3.6000000000000001</v>
      </c>
      <c r="I215" s="270"/>
      <c r="J215" s="271">
        <f>ROUND(I215*H215,2)</f>
        <v>0</v>
      </c>
      <c r="K215" s="267" t="s">
        <v>144</v>
      </c>
      <c r="L215" s="272"/>
      <c r="M215" s="273" t="s">
        <v>1</v>
      </c>
      <c r="N215" s="274" t="s">
        <v>39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177</v>
      </c>
      <c r="AT215" s="236" t="s">
        <v>204</v>
      </c>
      <c r="AU215" s="236" t="s">
        <v>83</v>
      </c>
      <c r="AY215" s="16" t="s">
        <v>137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81</v>
      </c>
      <c r="BK215" s="237">
        <f>ROUND(I215*H215,2)</f>
        <v>0</v>
      </c>
      <c r="BL215" s="16" t="s">
        <v>145</v>
      </c>
      <c r="BM215" s="236" t="s">
        <v>411</v>
      </c>
    </row>
    <row r="216" s="2" customFormat="1">
      <c r="A216" s="37"/>
      <c r="B216" s="38"/>
      <c r="C216" s="39"/>
      <c r="D216" s="238" t="s">
        <v>147</v>
      </c>
      <c r="E216" s="39"/>
      <c r="F216" s="239" t="s">
        <v>412</v>
      </c>
      <c r="G216" s="39"/>
      <c r="H216" s="39"/>
      <c r="I216" s="240"/>
      <c r="J216" s="39"/>
      <c r="K216" s="39"/>
      <c r="L216" s="43"/>
      <c r="M216" s="241"/>
      <c r="N216" s="24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147</v>
      </c>
      <c r="AU216" s="16" t="s">
        <v>83</v>
      </c>
    </row>
    <row r="217" s="13" customFormat="1">
      <c r="A217" s="13"/>
      <c r="B217" s="243"/>
      <c r="C217" s="244"/>
      <c r="D217" s="238" t="s">
        <v>149</v>
      </c>
      <c r="E217" s="245" t="s">
        <v>1</v>
      </c>
      <c r="F217" s="246" t="s">
        <v>407</v>
      </c>
      <c r="G217" s="244"/>
      <c r="H217" s="247">
        <v>3.6000000000000001</v>
      </c>
      <c r="I217" s="248"/>
      <c r="J217" s="244"/>
      <c r="K217" s="244"/>
      <c r="L217" s="249"/>
      <c r="M217" s="275"/>
      <c r="N217" s="276"/>
      <c r="O217" s="276"/>
      <c r="P217" s="276"/>
      <c r="Q217" s="276"/>
      <c r="R217" s="276"/>
      <c r="S217" s="276"/>
      <c r="T217" s="27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149</v>
      </c>
      <c r="AU217" s="253" t="s">
        <v>83</v>
      </c>
      <c r="AV217" s="13" t="s">
        <v>83</v>
      </c>
      <c r="AW217" s="13" t="s">
        <v>31</v>
      </c>
      <c r="AX217" s="13" t="s">
        <v>81</v>
      </c>
      <c r="AY217" s="253" t="s">
        <v>137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6st1aH/lhsAv6Jcdr4zTDLPk011t83KHDeUF5sIPpWUNyHnQCmvwEHL4UB5E24MyPKo4O5n1gUuXIlqTxOIfeg==" hashValue="f9geY2v/w+JkwhjVdfyw+Bbwy3W8UgJT/lilNPtHBlPhFMtbAwvFC7OF5tUgCBkhdUDPte/eXNp58Dcj6ec3WA==" algorithmName="SHA-512" password="CC35"/>
  <autoFilter ref="C121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110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staničních kolejí v žst. Sudoměřice nad Moravou - kolej č. 1</v>
      </c>
      <c r="F7" s="149"/>
      <c r="G7" s="149"/>
      <c r="H7" s="149"/>
      <c r="L7" s="19"/>
    </row>
    <row r="8" s="1" customFormat="1" ht="12" customHeight="1">
      <c r="B8" s="19"/>
      <c r="D8" s="149" t="s">
        <v>111</v>
      </c>
      <c r="L8" s="19"/>
    </row>
    <row r="9" s="2" customFormat="1" ht="16.5" customHeight="1">
      <c r="A9" s="37"/>
      <c r="B9" s="43"/>
      <c r="C9" s="37"/>
      <c r="D9" s="37"/>
      <c r="E9" s="150" t="s">
        <v>413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113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414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34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36</v>
      </c>
      <c r="G34" s="37"/>
      <c r="H34" s="37"/>
      <c r="I34" s="160" t="s">
        <v>35</v>
      </c>
      <c r="J34" s="160" t="s">
        <v>37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38</v>
      </c>
      <c r="E35" s="149" t="s">
        <v>39</v>
      </c>
      <c r="F35" s="162">
        <f>ROUND((SUM(BE122:BE136)),  2)</f>
        <v>0</v>
      </c>
      <c r="G35" s="37"/>
      <c r="H35" s="37"/>
      <c r="I35" s="163">
        <v>0.20999999999999999</v>
      </c>
      <c r="J35" s="162">
        <f>ROUND(((SUM(BE122:BE136))*I35),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40</v>
      </c>
      <c r="F36" s="162">
        <f>ROUND((SUM(BF122:BF136)),  2)</f>
        <v>0</v>
      </c>
      <c r="G36" s="37"/>
      <c r="H36" s="37"/>
      <c r="I36" s="163">
        <v>0.14999999999999999</v>
      </c>
      <c r="J36" s="162">
        <f>ROUND(((SUM(BF122:BF136))*I36),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41</v>
      </c>
      <c r="F37" s="162">
        <f>ROUND((SUM(BG122:BG136)),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42</v>
      </c>
      <c r="F38" s="162">
        <f>ROUND((SUM(BH122:BH136)),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43</v>
      </c>
      <c r="F39" s="162">
        <f>ROUND((SUM(BI122:BI136)),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47</v>
      </c>
      <c r="E50" s="172"/>
      <c r="F50" s="172"/>
      <c r="G50" s="171" t="s">
        <v>48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49</v>
      </c>
      <c r="E61" s="174"/>
      <c r="F61" s="175" t="s">
        <v>50</v>
      </c>
      <c r="G61" s="173" t="s">
        <v>49</v>
      </c>
      <c r="H61" s="174"/>
      <c r="I61" s="174"/>
      <c r="J61" s="176" t="s">
        <v>50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51</v>
      </c>
      <c r="E65" s="177"/>
      <c r="F65" s="177"/>
      <c r="G65" s="171" t="s">
        <v>52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49</v>
      </c>
      <c r="E76" s="174"/>
      <c r="F76" s="175" t="s">
        <v>50</v>
      </c>
      <c r="G76" s="173" t="s">
        <v>49</v>
      </c>
      <c r="H76" s="174"/>
      <c r="I76" s="174"/>
      <c r="J76" s="176" t="s">
        <v>50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staničních kolejí v žst. Sudoměřice nad Moravou - kolej č.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113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02.1 - Oprava hrany nástupiště č.3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žst. Sudoměříce nad Moravou</v>
      </c>
      <c r="G91" s="39"/>
      <c r="H91" s="39"/>
      <c r="I91" s="31" t="s">
        <v>22</v>
      </c>
      <c r="J91" s="78" t="str">
        <f>IF(J14="","",J14)</f>
        <v>3. 2. 2020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116</v>
      </c>
      <c r="D96" s="184"/>
      <c r="E96" s="184"/>
      <c r="F96" s="184"/>
      <c r="G96" s="184"/>
      <c r="H96" s="184"/>
      <c r="I96" s="184"/>
      <c r="J96" s="185" t="s">
        <v>117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118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119</v>
      </c>
    </row>
    <row r="99" s="9" customFormat="1" ht="24.96" customHeight="1">
      <c r="A99" s="9"/>
      <c r="B99" s="187"/>
      <c r="C99" s="188"/>
      <c r="D99" s="189" t="s">
        <v>120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121</v>
      </c>
      <c r="E100" s="195"/>
      <c r="F100" s="195"/>
      <c r="G100" s="195"/>
      <c r="H100" s="195"/>
      <c r="I100" s="195"/>
      <c r="J100" s="196">
        <f>J124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staničních kolejí v žst. Sudoměřice nad Moravou - kolej č. 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111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413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02.1 - Oprava hrany nástupiště č.3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žst. Sudoměříce nad Moravou</v>
      </c>
      <c r="G116" s="39"/>
      <c r="H116" s="39"/>
      <c r="I116" s="31" t="s">
        <v>22</v>
      </c>
      <c r="J116" s="78" t="str">
        <f>IF(J14="","",J14)</f>
        <v>3. 2. 2020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31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31" t="s">
        <v>32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123</v>
      </c>
      <c r="D121" s="201" t="s">
        <v>59</v>
      </c>
      <c r="E121" s="201" t="s">
        <v>55</v>
      </c>
      <c r="F121" s="201" t="s">
        <v>56</v>
      </c>
      <c r="G121" s="201" t="s">
        <v>124</v>
      </c>
      <c r="H121" s="201" t="s">
        <v>125</v>
      </c>
      <c r="I121" s="201" t="s">
        <v>126</v>
      </c>
      <c r="J121" s="201" t="s">
        <v>117</v>
      </c>
      <c r="K121" s="202" t="s">
        <v>127</v>
      </c>
      <c r="L121" s="203"/>
      <c r="M121" s="99" t="s">
        <v>1</v>
      </c>
      <c r="N121" s="100" t="s">
        <v>38</v>
      </c>
      <c r="O121" s="100" t="s">
        <v>128</v>
      </c>
      <c r="P121" s="100" t="s">
        <v>129</v>
      </c>
      <c r="Q121" s="100" t="s">
        <v>130</v>
      </c>
      <c r="R121" s="100" t="s">
        <v>131</v>
      </c>
      <c r="S121" s="100" t="s">
        <v>132</v>
      </c>
      <c r="T121" s="101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134</v>
      </c>
      <c r="D122" s="39"/>
      <c r="E122" s="39"/>
      <c r="F122" s="39"/>
      <c r="G122" s="39"/>
      <c r="H122" s="39"/>
      <c r="I122" s="39"/>
      <c r="J122" s="204">
        <f>BK122</f>
        <v>0</v>
      </c>
      <c r="K122" s="39"/>
      <c r="L122" s="43"/>
      <c r="M122" s="102"/>
      <c r="N122" s="205"/>
      <c r="O122" s="103"/>
      <c r="P122" s="206">
        <f>P123</f>
        <v>0</v>
      </c>
      <c r="Q122" s="103"/>
      <c r="R122" s="206">
        <f>R123</f>
        <v>32.829999999999998</v>
      </c>
      <c r="S122" s="103"/>
      <c r="T122" s="207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73</v>
      </c>
      <c r="AU122" s="16" t="s">
        <v>119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73</v>
      </c>
      <c r="E123" s="212" t="s">
        <v>135</v>
      </c>
      <c r="F123" s="212" t="s">
        <v>136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32.829999999999998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81</v>
      </c>
      <c r="AT123" s="221" t="s">
        <v>73</v>
      </c>
      <c r="AU123" s="221" t="s">
        <v>74</v>
      </c>
      <c r="AY123" s="220" t="s">
        <v>137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73</v>
      </c>
      <c r="E124" s="223" t="s">
        <v>138</v>
      </c>
      <c r="F124" s="223" t="s">
        <v>139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SUM(P125:P136)</f>
        <v>0</v>
      </c>
      <c r="Q124" s="217"/>
      <c r="R124" s="218">
        <f>SUM(R125:R136)</f>
        <v>32.829999999999998</v>
      </c>
      <c r="S124" s="217"/>
      <c r="T124" s="219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81</v>
      </c>
      <c r="AT124" s="221" t="s">
        <v>73</v>
      </c>
      <c r="AU124" s="221" t="s">
        <v>81</v>
      </c>
      <c r="AY124" s="220" t="s">
        <v>137</v>
      </c>
      <c r="BK124" s="222">
        <f>SUM(BK125:BK136)</f>
        <v>0</v>
      </c>
    </row>
    <row r="125" s="2" customFormat="1" ht="24.15" customHeight="1">
      <c r="A125" s="37"/>
      <c r="B125" s="38"/>
      <c r="C125" s="225" t="s">
        <v>81</v>
      </c>
      <c r="D125" s="225" t="s">
        <v>140</v>
      </c>
      <c r="E125" s="226" t="s">
        <v>415</v>
      </c>
      <c r="F125" s="227" t="s">
        <v>416</v>
      </c>
      <c r="G125" s="228" t="s">
        <v>191</v>
      </c>
      <c r="H125" s="229">
        <v>21.780000000000001</v>
      </c>
      <c r="I125" s="230"/>
      <c r="J125" s="231">
        <f>ROUND(I125*H125,2)</f>
        <v>0</v>
      </c>
      <c r="K125" s="227" t="s">
        <v>144</v>
      </c>
      <c r="L125" s="43"/>
      <c r="M125" s="232" t="s">
        <v>1</v>
      </c>
      <c r="N125" s="233" t="s">
        <v>39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145</v>
      </c>
      <c r="AT125" s="236" t="s">
        <v>140</v>
      </c>
      <c r="AU125" s="236" t="s">
        <v>83</v>
      </c>
      <c r="AY125" s="16" t="s">
        <v>137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81</v>
      </c>
      <c r="BK125" s="237">
        <f>ROUND(I125*H125,2)</f>
        <v>0</v>
      </c>
      <c r="BL125" s="16" t="s">
        <v>145</v>
      </c>
      <c r="BM125" s="236" t="s">
        <v>417</v>
      </c>
    </row>
    <row r="126" s="2" customFormat="1">
      <c r="A126" s="37"/>
      <c r="B126" s="38"/>
      <c r="C126" s="39"/>
      <c r="D126" s="238" t="s">
        <v>147</v>
      </c>
      <c r="E126" s="39"/>
      <c r="F126" s="239" t="s">
        <v>418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83</v>
      </c>
    </row>
    <row r="127" s="13" customFormat="1">
      <c r="A127" s="13"/>
      <c r="B127" s="243"/>
      <c r="C127" s="244"/>
      <c r="D127" s="238" t="s">
        <v>149</v>
      </c>
      <c r="E127" s="245" t="s">
        <v>1</v>
      </c>
      <c r="F127" s="246" t="s">
        <v>419</v>
      </c>
      <c r="G127" s="244"/>
      <c r="H127" s="247">
        <v>21.780000000000001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149</v>
      </c>
      <c r="AU127" s="253" t="s">
        <v>83</v>
      </c>
      <c r="AV127" s="13" t="s">
        <v>83</v>
      </c>
      <c r="AW127" s="13" t="s">
        <v>31</v>
      </c>
      <c r="AX127" s="13" t="s">
        <v>81</v>
      </c>
      <c r="AY127" s="253" t="s">
        <v>137</v>
      </c>
    </row>
    <row r="128" s="2" customFormat="1" ht="24.15" customHeight="1">
      <c r="A128" s="37"/>
      <c r="B128" s="38"/>
      <c r="C128" s="225" t="s">
        <v>83</v>
      </c>
      <c r="D128" s="225" t="s">
        <v>140</v>
      </c>
      <c r="E128" s="226" t="s">
        <v>420</v>
      </c>
      <c r="F128" s="227" t="s">
        <v>421</v>
      </c>
      <c r="G128" s="228" t="s">
        <v>143</v>
      </c>
      <c r="H128" s="229">
        <v>121</v>
      </c>
      <c r="I128" s="230"/>
      <c r="J128" s="231">
        <f>ROUND(I128*H128,2)</f>
        <v>0</v>
      </c>
      <c r="K128" s="227" t="s">
        <v>144</v>
      </c>
      <c r="L128" s="43"/>
      <c r="M128" s="232" t="s">
        <v>1</v>
      </c>
      <c r="N128" s="233" t="s">
        <v>39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145</v>
      </c>
      <c r="AT128" s="236" t="s">
        <v>140</v>
      </c>
      <c r="AU128" s="236" t="s">
        <v>83</v>
      </c>
      <c r="AY128" s="16" t="s">
        <v>137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81</v>
      </c>
      <c r="BK128" s="237">
        <f>ROUND(I128*H128,2)</f>
        <v>0</v>
      </c>
      <c r="BL128" s="16" t="s">
        <v>145</v>
      </c>
      <c r="BM128" s="236" t="s">
        <v>422</v>
      </c>
    </row>
    <row r="129" s="2" customFormat="1" ht="24.15" customHeight="1">
      <c r="A129" s="37"/>
      <c r="B129" s="38"/>
      <c r="C129" s="265" t="s">
        <v>157</v>
      </c>
      <c r="D129" s="265" t="s">
        <v>204</v>
      </c>
      <c r="E129" s="266" t="s">
        <v>423</v>
      </c>
      <c r="F129" s="267" t="s">
        <v>424</v>
      </c>
      <c r="G129" s="268" t="s">
        <v>180</v>
      </c>
      <c r="H129" s="269">
        <v>121</v>
      </c>
      <c r="I129" s="270"/>
      <c r="J129" s="271">
        <f>ROUND(I129*H129,2)</f>
        <v>0</v>
      </c>
      <c r="K129" s="267" t="s">
        <v>144</v>
      </c>
      <c r="L129" s="272"/>
      <c r="M129" s="273" t="s">
        <v>1</v>
      </c>
      <c r="N129" s="274" t="s">
        <v>39</v>
      </c>
      <c r="O129" s="90"/>
      <c r="P129" s="234">
        <f>O129*H129</f>
        <v>0</v>
      </c>
      <c r="Q129" s="234">
        <v>0.058999999999999997</v>
      </c>
      <c r="R129" s="234">
        <f>Q129*H129</f>
        <v>7.1389999999999993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177</v>
      </c>
      <c r="AT129" s="236" t="s">
        <v>204</v>
      </c>
      <c r="AU129" s="236" t="s">
        <v>83</v>
      </c>
      <c r="AY129" s="16" t="s">
        <v>137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81</v>
      </c>
      <c r="BK129" s="237">
        <f>ROUND(I129*H129,2)</f>
        <v>0</v>
      </c>
      <c r="BL129" s="16" t="s">
        <v>145</v>
      </c>
      <c r="BM129" s="236" t="s">
        <v>425</v>
      </c>
    </row>
    <row r="130" s="2" customFormat="1" ht="24.15" customHeight="1">
      <c r="A130" s="37"/>
      <c r="B130" s="38"/>
      <c r="C130" s="265" t="s">
        <v>145</v>
      </c>
      <c r="D130" s="265" t="s">
        <v>204</v>
      </c>
      <c r="E130" s="266" t="s">
        <v>426</v>
      </c>
      <c r="F130" s="267" t="s">
        <v>427</v>
      </c>
      <c r="G130" s="268" t="s">
        <v>191</v>
      </c>
      <c r="H130" s="269">
        <v>11.5</v>
      </c>
      <c r="I130" s="270"/>
      <c r="J130" s="271">
        <f>ROUND(I130*H130,2)</f>
        <v>0</v>
      </c>
      <c r="K130" s="267" t="s">
        <v>144</v>
      </c>
      <c r="L130" s="272"/>
      <c r="M130" s="273" t="s">
        <v>1</v>
      </c>
      <c r="N130" s="274" t="s">
        <v>39</v>
      </c>
      <c r="O130" s="90"/>
      <c r="P130" s="234">
        <f>O130*H130</f>
        <v>0</v>
      </c>
      <c r="Q130" s="234">
        <v>2.234</v>
      </c>
      <c r="R130" s="234">
        <f>Q130*H130</f>
        <v>25.690999999999999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177</v>
      </c>
      <c r="AT130" s="236" t="s">
        <v>204</v>
      </c>
      <c r="AU130" s="236" t="s">
        <v>83</v>
      </c>
      <c r="AY130" s="16" t="s">
        <v>137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81</v>
      </c>
      <c r="BK130" s="237">
        <f>ROUND(I130*H130,2)</f>
        <v>0</v>
      </c>
      <c r="BL130" s="16" t="s">
        <v>145</v>
      </c>
      <c r="BM130" s="236" t="s">
        <v>428</v>
      </c>
    </row>
    <row r="131" s="2" customFormat="1" ht="24.15" customHeight="1">
      <c r="A131" s="37"/>
      <c r="B131" s="38"/>
      <c r="C131" s="225" t="s">
        <v>138</v>
      </c>
      <c r="D131" s="225" t="s">
        <v>140</v>
      </c>
      <c r="E131" s="226" t="s">
        <v>429</v>
      </c>
      <c r="F131" s="227" t="s">
        <v>430</v>
      </c>
      <c r="G131" s="228" t="s">
        <v>191</v>
      </c>
      <c r="H131" s="229">
        <v>10</v>
      </c>
      <c r="I131" s="230"/>
      <c r="J131" s="231">
        <f>ROUND(I131*H131,2)</f>
        <v>0</v>
      </c>
      <c r="K131" s="227" t="s">
        <v>144</v>
      </c>
      <c r="L131" s="43"/>
      <c r="M131" s="232" t="s">
        <v>1</v>
      </c>
      <c r="N131" s="233" t="s">
        <v>39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145</v>
      </c>
      <c r="AT131" s="236" t="s">
        <v>140</v>
      </c>
      <c r="AU131" s="236" t="s">
        <v>83</v>
      </c>
      <c r="AY131" s="16" t="s">
        <v>137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81</v>
      </c>
      <c r="BK131" s="237">
        <f>ROUND(I131*H131,2)</f>
        <v>0</v>
      </c>
      <c r="BL131" s="16" t="s">
        <v>145</v>
      </c>
      <c r="BM131" s="236" t="s">
        <v>431</v>
      </c>
    </row>
    <row r="132" s="2" customFormat="1">
      <c r="A132" s="37"/>
      <c r="B132" s="38"/>
      <c r="C132" s="39"/>
      <c r="D132" s="238" t="s">
        <v>147</v>
      </c>
      <c r="E132" s="39"/>
      <c r="F132" s="239" t="s">
        <v>432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83</v>
      </c>
    </row>
    <row r="133" s="2" customFormat="1" ht="37.8" customHeight="1">
      <c r="A133" s="37"/>
      <c r="B133" s="38"/>
      <c r="C133" s="225" t="s">
        <v>168</v>
      </c>
      <c r="D133" s="225" t="s">
        <v>140</v>
      </c>
      <c r="E133" s="226" t="s">
        <v>433</v>
      </c>
      <c r="F133" s="227" t="s">
        <v>434</v>
      </c>
      <c r="G133" s="228" t="s">
        <v>201</v>
      </c>
      <c r="H133" s="229">
        <v>205.69999999999999</v>
      </c>
      <c r="I133" s="230"/>
      <c r="J133" s="231">
        <f>ROUND(I133*H133,2)</f>
        <v>0</v>
      </c>
      <c r="K133" s="227" t="s">
        <v>144</v>
      </c>
      <c r="L133" s="43"/>
      <c r="M133" s="232" t="s">
        <v>1</v>
      </c>
      <c r="N133" s="233" t="s">
        <v>39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145</v>
      </c>
      <c r="AT133" s="236" t="s">
        <v>140</v>
      </c>
      <c r="AU133" s="236" t="s">
        <v>83</v>
      </c>
      <c r="AY133" s="16" t="s">
        <v>137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81</v>
      </c>
      <c r="BK133" s="237">
        <f>ROUND(I133*H133,2)</f>
        <v>0</v>
      </c>
      <c r="BL133" s="16" t="s">
        <v>145</v>
      </c>
      <c r="BM133" s="236" t="s">
        <v>435</v>
      </c>
    </row>
    <row r="134" s="13" customFormat="1">
      <c r="A134" s="13"/>
      <c r="B134" s="243"/>
      <c r="C134" s="244"/>
      <c r="D134" s="238" t="s">
        <v>149</v>
      </c>
      <c r="E134" s="245" t="s">
        <v>1</v>
      </c>
      <c r="F134" s="246" t="s">
        <v>436</v>
      </c>
      <c r="G134" s="244"/>
      <c r="H134" s="247">
        <v>205.69999999999999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149</v>
      </c>
      <c r="AU134" s="253" t="s">
        <v>83</v>
      </c>
      <c r="AV134" s="13" t="s">
        <v>83</v>
      </c>
      <c r="AW134" s="13" t="s">
        <v>31</v>
      </c>
      <c r="AX134" s="13" t="s">
        <v>81</v>
      </c>
      <c r="AY134" s="253" t="s">
        <v>137</v>
      </c>
    </row>
    <row r="135" s="2" customFormat="1" ht="37.8" customHeight="1">
      <c r="A135" s="37"/>
      <c r="B135" s="38"/>
      <c r="C135" s="225" t="s">
        <v>173</v>
      </c>
      <c r="D135" s="225" t="s">
        <v>140</v>
      </c>
      <c r="E135" s="226" t="s">
        <v>437</v>
      </c>
      <c r="F135" s="227" t="s">
        <v>438</v>
      </c>
      <c r="G135" s="228" t="s">
        <v>191</v>
      </c>
      <c r="H135" s="229">
        <v>0.5</v>
      </c>
      <c r="I135" s="230"/>
      <c r="J135" s="231">
        <f>ROUND(I135*H135,2)</f>
        <v>0</v>
      </c>
      <c r="K135" s="227" t="s">
        <v>144</v>
      </c>
      <c r="L135" s="43"/>
      <c r="M135" s="232" t="s">
        <v>1</v>
      </c>
      <c r="N135" s="233" t="s">
        <v>39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145</v>
      </c>
      <c r="AT135" s="236" t="s">
        <v>140</v>
      </c>
      <c r="AU135" s="236" t="s">
        <v>83</v>
      </c>
      <c r="AY135" s="16" t="s">
        <v>137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81</v>
      </c>
      <c r="BK135" s="237">
        <f>ROUND(I135*H135,2)</f>
        <v>0</v>
      </c>
      <c r="BL135" s="16" t="s">
        <v>145</v>
      </c>
      <c r="BM135" s="236" t="s">
        <v>439</v>
      </c>
    </row>
    <row r="136" s="13" customFormat="1">
      <c r="A136" s="13"/>
      <c r="B136" s="243"/>
      <c r="C136" s="244"/>
      <c r="D136" s="238" t="s">
        <v>149</v>
      </c>
      <c r="E136" s="245" t="s">
        <v>1</v>
      </c>
      <c r="F136" s="246" t="s">
        <v>440</v>
      </c>
      <c r="G136" s="244"/>
      <c r="H136" s="247">
        <v>0.5</v>
      </c>
      <c r="I136" s="248"/>
      <c r="J136" s="244"/>
      <c r="K136" s="244"/>
      <c r="L136" s="249"/>
      <c r="M136" s="275"/>
      <c r="N136" s="276"/>
      <c r="O136" s="276"/>
      <c r="P136" s="276"/>
      <c r="Q136" s="276"/>
      <c r="R136" s="276"/>
      <c r="S136" s="276"/>
      <c r="T136" s="27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149</v>
      </c>
      <c r="AU136" s="253" t="s">
        <v>83</v>
      </c>
      <c r="AV136" s="13" t="s">
        <v>83</v>
      </c>
      <c r="AW136" s="13" t="s">
        <v>31</v>
      </c>
      <c r="AX136" s="13" t="s">
        <v>81</v>
      </c>
      <c r="AY136" s="253" t="s">
        <v>137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GW5I8Yo0JtTRaNgme3EFHE4gvuCj6gtbMH+IRahq+KXhbZMSG/PWcKXprlXdHbA5Pn9v32rIwa9bIC0VX9uElw==" hashValue="W6u1g0rvUbD7lILU41Sxc7t4Rfq/iyJURMOCrdAPvBR93jdG3k9h5qwBujf7ma9FnVWnCWfZubTtDRqDkOXA6w==" algorithmName="SHA-512" password="CC35"/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110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staničních kolejí v žst. Sudoměřice nad Moravou - kolej č. 1</v>
      </c>
      <c r="F7" s="149"/>
      <c r="G7" s="149"/>
      <c r="H7" s="149"/>
      <c r="L7" s="19"/>
    </row>
    <row r="8" s="1" customFormat="1" ht="12" customHeight="1">
      <c r="B8" s="19"/>
      <c r="D8" s="149" t="s">
        <v>111</v>
      </c>
      <c r="L8" s="19"/>
    </row>
    <row r="9" s="2" customFormat="1" ht="16.5" customHeight="1">
      <c r="A9" s="37"/>
      <c r="B9" s="43"/>
      <c r="C9" s="37"/>
      <c r="D9" s="37"/>
      <c r="E9" s="150" t="s">
        <v>441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113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442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26</v>
      </c>
      <c r="G14" s="37"/>
      <c r="H14" s="37"/>
      <c r="I14" s="149" t="s">
        <v>22</v>
      </c>
      <c r="J14" s="152" t="str">
        <f>'Rekapitulace stavby'!AN8</f>
        <v>3. 2. 2020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34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36</v>
      </c>
      <c r="G34" s="37"/>
      <c r="H34" s="37"/>
      <c r="I34" s="160" t="s">
        <v>35</v>
      </c>
      <c r="J34" s="160" t="s">
        <v>37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38</v>
      </c>
      <c r="E35" s="149" t="s">
        <v>39</v>
      </c>
      <c r="F35" s="162">
        <f>ROUND((SUM(BE121:BE132)),  2)</f>
        <v>0</v>
      </c>
      <c r="G35" s="37"/>
      <c r="H35" s="37"/>
      <c r="I35" s="163">
        <v>0.20999999999999999</v>
      </c>
      <c r="J35" s="162">
        <f>ROUND(((SUM(BE121:BE132))*I35),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40</v>
      </c>
      <c r="F36" s="162">
        <f>ROUND((SUM(BF121:BF132)),  2)</f>
        <v>0</v>
      </c>
      <c r="G36" s="37"/>
      <c r="H36" s="37"/>
      <c r="I36" s="163">
        <v>0.14999999999999999</v>
      </c>
      <c r="J36" s="162">
        <f>ROUND(((SUM(BF121:BF132))*I36),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41</v>
      </c>
      <c r="F37" s="162">
        <f>ROUND((SUM(BG121:BG132)),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42</v>
      </c>
      <c r="F38" s="162">
        <f>ROUND((SUM(BH121:BH132)),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43</v>
      </c>
      <c r="F39" s="162">
        <f>ROUND((SUM(BI121:BI132)),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47</v>
      </c>
      <c r="E50" s="172"/>
      <c r="F50" s="172"/>
      <c r="G50" s="171" t="s">
        <v>48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49</v>
      </c>
      <c r="E61" s="174"/>
      <c r="F61" s="175" t="s">
        <v>50</v>
      </c>
      <c r="G61" s="173" t="s">
        <v>49</v>
      </c>
      <c r="H61" s="174"/>
      <c r="I61" s="174"/>
      <c r="J61" s="176" t="s">
        <v>50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51</v>
      </c>
      <c r="E65" s="177"/>
      <c r="F65" s="177"/>
      <c r="G65" s="171" t="s">
        <v>52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49</v>
      </c>
      <c r="E76" s="174"/>
      <c r="F76" s="175" t="s">
        <v>50</v>
      </c>
      <c r="G76" s="173" t="s">
        <v>49</v>
      </c>
      <c r="H76" s="174"/>
      <c r="I76" s="174"/>
      <c r="J76" s="176" t="s">
        <v>50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staničních kolejí v žst. Sudoměřice nad Moravou - kolej č.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441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113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03.1 - Sudoměřice SSZT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3. 2. 2020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116</v>
      </c>
      <c r="D96" s="184"/>
      <c r="E96" s="184"/>
      <c r="F96" s="184"/>
      <c r="G96" s="184"/>
      <c r="H96" s="184"/>
      <c r="I96" s="184"/>
      <c r="J96" s="185" t="s">
        <v>117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118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119</v>
      </c>
    </row>
    <row r="99" s="9" customFormat="1" ht="24.96" customHeight="1">
      <c r="A99" s="9"/>
      <c r="B99" s="187"/>
      <c r="C99" s="188"/>
      <c r="D99" s="189" t="s">
        <v>443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staničních kolejí v žst. Sudoměřice nad Moravou - kolej č. 1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111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441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03.1 - Sudoměřice SSZT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 xml:space="preserve"> </v>
      </c>
      <c r="G115" s="39"/>
      <c r="H115" s="39"/>
      <c r="I115" s="31" t="s">
        <v>22</v>
      </c>
      <c r="J115" s="78" t="str">
        <f>IF(J14="","",J14)</f>
        <v>3. 2. 2020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31" t="s">
        <v>30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31" t="s">
        <v>32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123</v>
      </c>
      <c r="D120" s="201" t="s">
        <v>59</v>
      </c>
      <c r="E120" s="201" t="s">
        <v>55</v>
      </c>
      <c r="F120" s="201" t="s">
        <v>56</v>
      </c>
      <c r="G120" s="201" t="s">
        <v>124</v>
      </c>
      <c r="H120" s="201" t="s">
        <v>125</v>
      </c>
      <c r="I120" s="201" t="s">
        <v>126</v>
      </c>
      <c r="J120" s="201" t="s">
        <v>117</v>
      </c>
      <c r="K120" s="202" t="s">
        <v>127</v>
      </c>
      <c r="L120" s="203"/>
      <c r="M120" s="99" t="s">
        <v>1</v>
      </c>
      <c r="N120" s="100" t="s">
        <v>38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P122+SUM(P123:P128)</f>
        <v>0</v>
      </c>
      <c r="Q121" s="103"/>
      <c r="R121" s="206">
        <f>R122+SUM(R123:R128)</f>
        <v>0</v>
      </c>
      <c r="S121" s="103"/>
      <c r="T121" s="207">
        <f>T122+SUM(T123:T128)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119</v>
      </c>
      <c r="BK121" s="208">
        <f>BK122+SUM(BK123:BK128)</f>
        <v>0</v>
      </c>
    </row>
    <row r="122" s="2" customFormat="1" ht="24.15" customHeight="1">
      <c r="A122" s="37"/>
      <c r="B122" s="38"/>
      <c r="C122" s="265" t="s">
        <v>81</v>
      </c>
      <c r="D122" s="265" t="s">
        <v>204</v>
      </c>
      <c r="E122" s="266" t="s">
        <v>444</v>
      </c>
      <c r="F122" s="267" t="s">
        <v>445</v>
      </c>
      <c r="G122" s="268" t="s">
        <v>180</v>
      </c>
      <c r="H122" s="269">
        <v>3</v>
      </c>
      <c r="I122" s="270"/>
      <c r="J122" s="271">
        <f>ROUND(I122*H122,2)</f>
        <v>0</v>
      </c>
      <c r="K122" s="267" t="s">
        <v>144</v>
      </c>
      <c r="L122" s="272"/>
      <c r="M122" s="273" t="s">
        <v>1</v>
      </c>
      <c r="N122" s="274" t="s">
        <v>39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177</v>
      </c>
      <c r="AT122" s="236" t="s">
        <v>204</v>
      </c>
      <c r="AU122" s="236" t="s">
        <v>74</v>
      </c>
      <c r="AY122" s="16" t="s">
        <v>137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81</v>
      </c>
      <c r="BK122" s="237">
        <f>ROUND(I122*H122,2)</f>
        <v>0</v>
      </c>
      <c r="BL122" s="16" t="s">
        <v>145</v>
      </c>
      <c r="BM122" s="236" t="s">
        <v>446</v>
      </c>
    </row>
    <row r="123" s="2" customFormat="1" ht="24.15" customHeight="1">
      <c r="A123" s="37"/>
      <c r="B123" s="38"/>
      <c r="C123" s="265" t="s">
        <v>83</v>
      </c>
      <c r="D123" s="265" t="s">
        <v>204</v>
      </c>
      <c r="E123" s="266" t="s">
        <v>447</v>
      </c>
      <c r="F123" s="267" t="s">
        <v>448</v>
      </c>
      <c r="G123" s="268" t="s">
        <v>180</v>
      </c>
      <c r="H123" s="269">
        <v>3</v>
      </c>
      <c r="I123" s="270"/>
      <c r="J123" s="271">
        <f>ROUND(I123*H123,2)</f>
        <v>0</v>
      </c>
      <c r="K123" s="267" t="s">
        <v>144</v>
      </c>
      <c r="L123" s="272"/>
      <c r="M123" s="273" t="s">
        <v>1</v>
      </c>
      <c r="N123" s="274" t="s">
        <v>39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177</v>
      </c>
      <c r="AT123" s="236" t="s">
        <v>204</v>
      </c>
      <c r="AU123" s="236" t="s">
        <v>74</v>
      </c>
      <c r="AY123" s="16" t="s">
        <v>137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81</v>
      </c>
      <c r="BK123" s="237">
        <f>ROUND(I123*H123,2)</f>
        <v>0</v>
      </c>
      <c r="BL123" s="16" t="s">
        <v>145</v>
      </c>
      <c r="BM123" s="236" t="s">
        <v>449</v>
      </c>
    </row>
    <row r="124" s="2" customFormat="1" ht="24.15" customHeight="1">
      <c r="A124" s="37"/>
      <c r="B124" s="38"/>
      <c r="C124" s="265" t="s">
        <v>157</v>
      </c>
      <c r="D124" s="265" t="s">
        <v>204</v>
      </c>
      <c r="E124" s="266" t="s">
        <v>450</v>
      </c>
      <c r="F124" s="267" t="s">
        <v>451</v>
      </c>
      <c r="G124" s="268" t="s">
        <v>180</v>
      </c>
      <c r="H124" s="269">
        <v>24</v>
      </c>
      <c r="I124" s="270"/>
      <c r="J124" s="271">
        <f>ROUND(I124*H124,2)</f>
        <v>0</v>
      </c>
      <c r="K124" s="267" t="s">
        <v>144</v>
      </c>
      <c r="L124" s="272"/>
      <c r="M124" s="273" t="s">
        <v>1</v>
      </c>
      <c r="N124" s="274" t="s">
        <v>39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177</v>
      </c>
      <c r="AT124" s="236" t="s">
        <v>204</v>
      </c>
      <c r="AU124" s="236" t="s">
        <v>74</v>
      </c>
      <c r="AY124" s="16" t="s">
        <v>137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81</v>
      </c>
      <c r="BK124" s="237">
        <f>ROUND(I124*H124,2)</f>
        <v>0</v>
      </c>
      <c r="BL124" s="16" t="s">
        <v>145</v>
      </c>
      <c r="BM124" s="236" t="s">
        <v>452</v>
      </c>
    </row>
    <row r="125" s="2" customFormat="1" ht="24.15" customHeight="1">
      <c r="A125" s="37"/>
      <c r="B125" s="38"/>
      <c r="C125" s="265" t="s">
        <v>145</v>
      </c>
      <c r="D125" s="265" t="s">
        <v>204</v>
      </c>
      <c r="E125" s="266" t="s">
        <v>453</v>
      </c>
      <c r="F125" s="267" t="s">
        <v>454</v>
      </c>
      <c r="G125" s="268" t="s">
        <v>180</v>
      </c>
      <c r="H125" s="269">
        <v>6</v>
      </c>
      <c r="I125" s="270"/>
      <c r="J125" s="271">
        <f>ROUND(I125*H125,2)</f>
        <v>0</v>
      </c>
      <c r="K125" s="267" t="s">
        <v>144</v>
      </c>
      <c r="L125" s="272"/>
      <c r="M125" s="273" t="s">
        <v>1</v>
      </c>
      <c r="N125" s="274" t="s">
        <v>39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177</v>
      </c>
      <c r="AT125" s="236" t="s">
        <v>204</v>
      </c>
      <c r="AU125" s="236" t="s">
        <v>74</v>
      </c>
      <c r="AY125" s="16" t="s">
        <v>137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81</v>
      </c>
      <c r="BK125" s="237">
        <f>ROUND(I125*H125,2)</f>
        <v>0</v>
      </c>
      <c r="BL125" s="16" t="s">
        <v>145</v>
      </c>
      <c r="BM125" s="236" t="s">
        <v>455</v>
      </c>
    </row>
    <row r="126" s="2" customFormat="1" ht="24.15" customHeight="1">
      <c r="A126" s="37"/>
      <c r="B126" s="38"/>
      <c r="C126" s="265" t="s">
        <v>138</v>
      </c>
      <c r="D126" s="265" t="s">
        <v>204</v>
      </c>
      <c r="E126" s="266" t="s">
        <v>456</v>
      </c>
      <c r="F126" s="267" t="s">
        <v>457</v>
      </c>
      <c r="G126" s="268" t="s">
        <v>180</v>
      </c>
      <c r="H126" s="269">
        <v>2</v>
      </c>
      <c r="I126" s="270"/>
      <c r="J126" s="271">
        <f>ROUND(I126*H126,2)</f>
        <v>0</v>
      </c>
      <c r="K126" s="267" t="s">
        <v>144</v>
      </c>
      <c r="L126" s="272"/>
      <c r="M126" s="273" t="s">
        <v>1</v>
      </c>
      <c r="N126" s="274" t="s">
        <v>39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177</v>
      </c>
      <c r="AT126" s="236" t="s">
        <v>204</v>
      </c>
      <c r="AU126" s="236" t="s">
        <v>74</v>
      </c>
      <c r="AY126" s="16" t="s">
        <v>137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81</v>
      </c>
      <c r="BK126" s="237">
        <f>ROUND(I126*H126,2)</f>
        <v>0</v>
      </c>
      <c r="BL126" s="16" t="s">
        <v>145</v>
      </c>
      <c r="BM126" s="236" t="s">
        <v>458</v>
      </c>
    </row>
    <row r="127" s="2" customFormat="1" ht="24.15" customHeight="1">
      <c r="A127" s="37"/>
      <c r="B127" s="38"/>
      <c r="C127" s="265" t="s">
        <v>168</v>
      </c>
      <c r="D127" s="265" t="s">
        <v>204</v>
      </c>
      <c r="E127" s="266" t="s">
        <v>459</v>
      </c>
      <c r="F127" s="267" t="s">
        <v>460</v>
      </c>
      <c r="G127" s="268" t="s">
        <v>180</v>
      </c>
      <c r="H127" s="269">
        <v>1</v>
      </c>
      <c r="I127" s="270"/>
      <c r="J127" s="271">
        <f>ROUND(I127*H127,2)</f>
        <v>0</v>
      </c>
      <c r="K127" s="267" t="s">
        <v>144</v>
      </c>
      <c r="L127" s="272"/>
      <c r="M127" s="273" t="s">
        <v>1</v>
      </c>
      <c r="N127" s="274" t="s">
        <v>39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177</v>
      </c>
      <c r="AT127" s="236" t="s">
        <v>204</v>
      </c>
      <c r="AU127" s="236" t="s">
        <v>74</v>
      </c>
      <c r="AY127" s="16" t="s">
        <v>137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81</v>
      </c>
      <c r="BK127" s="237">
        <f>ROUND(I127*H127,2)</f>
        <v>0</v>
      </c>
      <c r="BL127" s="16" t="s">
        <v>145</v>
      </c>
      <c r="BM127" s="236" t="s">
        <v>461</v>
      </c>
    </row>
    <row r="128" s="12" customFormat="1" ht="25.92" customHeight="1">
      <c r="A128" s="12"/>
      <c r="B128" s="209"/>
      <c r="C128" s="210"/>
      <c r="D128" s="211" t="s">
        <v>73</v>
      </c>
      <c r="E128" s="212" t="s">
        <v>462</v>
      </c>
      <c r="F128" s="212" t="s">
        <v>102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SUM(P129:P132)</f>
        <v>0</v>
      </c>
      <c r="Q128" s="217"/>
      <c r="R128" s="218">
        <f>SUM(R129:R132)</f>
        <v>0</v>
      </c>
      <c r="S128" s="217"/>
      <c r="T128" s="219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145</v>
      </c>
      <c r="AT128" s="221" t="s">
        <v>73</v>
      </c>
      <c r="AU128" s="221" t="s">
        <v>74</v>
      </c>
      <c r="AY128" s="220" t="s">
        <v>137</v>
      </c>
      <c r="BK128" s="222">
        <f>SUM(BK129:BK132)</f>
        <v>0</v>
      </c>
    </row>
    <row r="129" s="2" customFormat="1" ht="24.15" customHeight="1">
      <c r="A129" s="37"/>
      <c r="B129" s="38"/>
      <c r="C129" s="225" t="s">
        <v>173</v>
      </c>
      <c r="D129" s="225" t="s">
        <v>140</v>
      </c>
      <c r="E129" s="226" t="s">
        <v>463</v>
      </c>
      <c r="F129" s="227" t="s">
        <v>464</v>
      </c>
      <c r="G129" s="228" t="s">
        <v>180</v>
      </c>
      <c r="H129" s="229">
        <v>6</v>
      </c>
      <c r="I129" s="230"/>
      <c r="J129" s="231">
        <f>ROUND(I129*H129,2)</f>
        <v>0</v>
      </c>
      <c r="K129" s="227" t="s">
        <v>144</v>
      </c>
      <c r="L129" s="43"/>
      <c r="M129" s="232" t="s">
        <v>1</v>
      </c>
      <c r="N129" s="233" t="s">
        <v>39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465</v>
      </c>
      <c r="AT129" s="236" t="s">
        <v>140</v>
      </c>
      <c r="AU129" s="236" t="s">
        <v>81</v>
      </c>
      <c r="AY129" s="16" t="s">
        <v>137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81</v>
      </c>
      <c r="BK129" s="237">
        <f>ROUND(I129*H129,2)</f>
        <v>0</v>
      </c>
      <c r="BL129" s="16" t="s">
        <v>465</v>
      </c>
      <c r="BM129" s="236" t="s">
        <v>466</v>
      </c>
    </row>
    <row r="130" s="2" customFormat="1" ht="37.8" customHeight="1">
      <c r="A130" s="37"/>
      <c r="B130" s="38"/>
      <c r="C130" s="225" t="s">
        <v>177</v>
      </c>
      <c r="D130" s="225" t="s">
        <v>140</v>
      </c>
      <c r="E130" s="226" t="s">
        <v>467</v>
      </c>
      <c r="F130" s="227" t="s">
        <v>468</v>
      </c>
      <c r="G130" s="228" t="s">
        <v>180</v>
      </c>
      <c r="H130" s="229">
        <v>3</v>
      </c>
      <c r="I130" s="230"/>
      <c r="J130" s="231">
        <f>ROUND(I130*H130,2)</f>
        <v>0</v>
      </c>
      <c r="K130" s="227" t="s">
        <v>144</v>
      </c>
      <c r="L130" s="43"/>
      <c r="M130" s="232" t="s">
        <v>1</v>
      </c>
      <c r="N130" s="233" t="s">
        <v>39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465</v>
      </c>
      <c r="AT130" s="236" t="s">
        <v>140</v>
      </c>
      <c r="AU130" s="236" t="s">
        <v>81</v>
      </c>
      <c r="AY130" s="16" t="s">
        <v>137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81</v>
      </c>
      <c r="BK130" s="237">
        <f>ROUND(I130*H130,2)</f>
        <v>0</v>
      </c>
      <c r="BL130" s="16" t="s">
        <v>465</v>
      </c>
      <c r="BM130" s="236" t="s">
        <v>469</v>
      </c>
    </row>
    <row r="131" s="2" customFormat="1" ht="24.15" customHeight="1">
      <c r="A131" s="37"/>
      <c r="B131" s="38"/>
      <c r="C131" s="225" t="s">
        <v>183</v>
      </c>
      <c r="D131" s="225" t="s">
        <v>140</v>
      </c>
      <c r="E131" s="226" t="s">
        <v>470</v>
      </c>
      <c r="F131" s="227" t="s">
        <v>471</v>
      </c>
      <c r="G131" s="228" t="s">
        <v>180</v>
      </c>
      <c r="H131" s="229">
        <v>6</v>
      </c>
      <c r="I131" s="230"/>
      <c r="J131" s="231">
        <f>ROUND(I131*H131,2)</f>
        <v>0</v>
      </c>
      <c r="K131" s="227" t="s">
        <v>144</v>
      </c>
      <c r="L131" s="43"/>
      <c r="M131" s="232" t="s">
        <v>1</v>
      </c>
      <c r="N131" s="233" t="s">
        <v>39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465</v>
      </c>
      <c r="AT131" s="236" t="s">
        <v>140</v>
      </c>
      <c r="AU131" s="236" t="s">
        <v>81</v>
      </c>
      <c r="AY131" s="16" t="s">
        <v>137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81</v>
      </c>
      <c r="BK131" s="237">
        <f>ROUND(I131*H131,2)</f>
        <v>0</v>
      </c>
      <c r="BL131" s="16" t="s">
        <v>465</v>
      </c>
      <c r="BM131" s="236" t="s">
        <v>472</v>
      </c>
    </row>
    <row r="132" s="2" customFormat="1" ht="24.15" customHeight="1">
      <c r="A132" s="37"/>
      <c r="B132" s="38"/>
      <c r="C132" s="225" t="s">
        <v>188</v>
      </c>
      <c r="D132" s="225" t="s">
        <v>140</v>
      </c>
      <c r="E132" s="226" t="s">
        <v>473</v>
      </c>
      <c r="F132" s="227" t="s">
        <v>474</v>
      </c>
      <c r="G132" s="228" t="s">
        <v>180</v>
      </c>
      <c r="H132" s="229">
        <v>9</v>
      </c>
      <c r="I132" s="230"/>
      <c r="J132" s="231">
        <f>ROUND(I132*H132,2)</f>
        <v>0</v>
      </c>
      <c r="K132" s="227" t="s">
        <v>144</v>
      </c>
      <c r="L132" s="43"/>
      <c r="M132" s="278" t="s">
        <v>1</v>
      </c>
      <c r="N132" s="279" t="s">
        <v>39</v>
      </c>
      <c r="O132" s="280"/>
      <c r="P132" s="281">
        <f>O132*H132</f>
        <v>0</v>
      </c>
      <c r="Q132" s="281">
        <v>0</v>
      </c>
      <c r="R132" s="281">
        <f>Q132*H132</f>
        <v>0</v>
      </c>
      <c r="S132" s="281">
        <v>0</v>
      </c>
      <c r="T132" s="2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465</v>
      </c>
      <c r="AT132" s="236" t="s">
        <v>140</v>
      </c>
      <c r="AU132" s="236" t="s">
        <v>81</v>
      </c>
      <c r="AY132" s="16" t="s">
        <v>137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81</v>
      </c>
      <c r="BK132" s="237">
        <f>ROUND(I132*H132,2)</f>
        <v>0</v>
      </c>
      <c r="BL132" s="16" t="s">
        <v>465</v>
      </c>
      <c r="BM132" s="236" t="s">
        <v>475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auhO6Llppi6C638HdWFA51oxe3B+Y+4ve00mFeV0Ttgl2UbTBM0ECOP4qUp6SfFlVFQuET6emW/FgX+8LPfRfw==" hashValue="fpXQryVTC/04ITlfjBaAo3o7+1QSCxrP50PUJusUgsOX62mWXGyoWbKiZeiHOlOJZEie4ZnFHqd5pjrRr1X7NQ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110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staničních kolejí v žst. Sudoměřice nad Moravou - kolej č. 1</v>
      </c>
      <c r="F7" s="149"/>
      <c r="G7" s="149"/>
      <c r="H7" s="149"/>
      <c r="L7" s="19"/>
    </row>
    <row r="8" s="1" customFormat="1" ht="12" customHeight="1">
      <c r="B8" s="19"/>
      <c r="D8" s="149" t="s">
        <v>111</v>
      </c>
      <c r="L8" s="19"/>
    </row>
    <row r="9" s="2" customFormat="1" ht="16.5" customHeight="1">
      <c r="A9" s="37"/>
      <c r="B9" s="43"/>
      <c r="C9" s="37"/>
      <c r="D9" s="37"/>
      <c r="E9" s="150" t="s">
        <v>476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113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477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34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36</v>
      </c>
      <c r="G34" s="37"/>
      <c r="H34" s="37"/>
      <c r="I34" s="160" t="s">
        <v>35</v>
      </c>
      <c r="J34" s="160" t="s">
        <v>37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38</v>
      </c>
      <c r="E35" s="149" t="s">
        <v>39</v>
      </c>
      <c r="F35" s="162">
        <f>ROUND((SUM(BE123:BE160)),  2)</f>
        <v>0</v>
      </c>
      <c r="G35" s="37"/>
      <c r="H35" s="37"/>
      <c r="I35" s="163">
        <v>0.20999999999999999</v>
      </c>
      <c r="J35" s="162">
        <f>ROUND(((SUM(BE123:BE160))*I35),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40</v>
      </c>
      <c r="F36" s="162">
        <f>ROUND((SUM(BF123:BF160)),  2)</f>
        <v>0</v>
      </c>
      <c r="G36" s="37"/>
      <c r="H36" s="37"/>
      <c r="I36" s="163">
        <v>0.14999999999999999</v>
      </c>
      <c r="J36" s="162">
        <f>ROUND(((SUM(BF123:BF160))*I36),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41</v>
      </c>
      <c r="F37" s="162">
        <f>ROUND((SUM(BG123:BG160)),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42</v>
      </c>
      <c r="F38" s="162">
        <f>ROUND((SUM(BH123:BH160)),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43</v>
      </c>
      <c r="F39" s="162">
        <f>ROUND((SUM(BI123:BI160)),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47</v>
      </c>
      <c r="E50" s="172"/>
      <c r="F50" s="172"/>
      <c r="G50" s="171" t="s">
        <v>48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49</v>
      </c>
      <c r="E61" s="174"/>
      <c r="F61" s="175" t="s">
        <v>50</v>
      </c>
      <c r="G61" s="173" t="s">
        <v>49</v>
      </c>
      <c r="H61" s="174"/>
      <c r="I61" s="174"/>
      <c r="J61" s="176" t="s">
        <v>50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51</v>
      </c>
      <c r="E65" s="177"/>
      <c r="F65" s="177"/>
      <c r="G65" s="171" t="s">
        <v>52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49</v>
      </c>
      <c r="E76" s="174"/>
      <c r="F76" s="175" t="s">
        <v>50</v>
      </c>
      <c r="G76" s="173" t="s">
        <v>49</v>
      </c>
      <c r="H76" s="174"/>
      <c r="I76" s="174"/>
      <c r="J76" s="176" t="s">
        <v>50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staničních kolejí v žst. Sudoměřice nad Moravou - kolej č.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476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113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04.1 - Manipulace, přepravy, poplatky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žst. Sudoměříce nad Moravou</v>
      </c>
      <c r="G91" s="39"/>
      <c r="H91" s="39"/>
      <c r="I91" s="31" t="s">
        <v>22</v>
      </c>
      <c r="J91" s="78" t="str">
        <f>IF(J14="","",J14)</f>
        <v>3. 2. 2020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116</v>
      </c>
      <c r="D96" s="184"/>
      <c r="E96" s="184"/>
      <c r="F96" s="184"/>
      <c r="G96" s="184"/>
      <c r="H96" s="184"/>
      <c r="I96" s="184"/>
      <c r="J96" s="185" t="s">
        <v>117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118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119</v>
      </c>
    </row>
    <row r="99" s="9" customFormat="1" ht="24.96" customHeight="1">
      <c r="A99" s="9"/>
      <c r="B99" s="187"/>
      <c r="C99" s="188"/>
      <c r="D99" s="189" t="s">
        <v>120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443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staničních kolejí v žst. Sudoměřice nad Moravou - kolej č. 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111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476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04.1 - Manipulace, přepravy, poplatky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>žst. Sudoměříce nad Moravou</v>
      </c>
      <c r="G117" s="39"/>
      <c r="H117" s="39"/>
      <c r="I117" s="31" t="s">
        <v>22</v>
      </c>
      <c r="J117" s="78" t="str">
        <f>IF(J14="","",J14)</f>
        <v>3. 2. 2020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30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IF(E20="","",E20)</f>
        <v>Vyplň údaj</v>
      </c>
      <c r="G120" s="39"/>
      <c r="H120" s="39"/>
      <c r="I120" s="31" t="s">
        <v>32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123</v>
      </c>
      <c r="D122" s="201" t="s">
        <v>59</v>
      </c>
      <c r="E122" s="201" t="s">
        <v>55</v>
      </c>
      <c r="F122" s="201" t="s">
        <v>56</v>
      </c>
      <c r="G122" s="201" t="s">
        <v>124</v>
      </c>
      <c r="H122" s="201" t="s">
        <v>125</v>
      </c>
      <c r="I122" s="201" t="s">
        <v>126</v>
      </c>
      <c r="J122" s="201" t="s">
        <v>117</v>
      </c>
      <c r="K122" s="202" t="s">
        <v>127</v>
      </c>
      <c r="L122" s="203"/>
      <c r="M122" s="99" t="s">
        <v>1</v>
      </c>
      <c r="N122" s="100" t="s">
        <v>38</v>
      </c>
      <c r="O122" s="100" t="s">
        <v>128</v>
      </c>
      <c r="P122" s="100" t="s">
        <v>129</v>
      </c>
      <c r="Q122" s="100" t="s">
        <v>130</v>
      </c>
      <c r="R122" s="100" t="s">
        <v>131</v>
      </c>
      <c r="S122" s="100" t="s">
        <v>132</v>
      </c>
      <c r="T122" s="101" t="s">
        <v>133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134</v>
      </c>
      <c r="D123" s="39"/>
      <c r="E123" s="39"/>
      <c r="F123" s="39"/>
      <c r="G123" s="39"/>
      <c r="H123" s="39"/>
      <c r="I123" s="39"/>
      <c r="J123" s="204">
        <f>BK123</f>
        <v>0</v>
      </c>
      <c r="K123" s="39"/>
      <c r="L123" s="43"/>
      <c r="M123" s="102"/>
      <c r="N123" s="205"/>
      <c r="O123" s="103"/>
      <c r="P123" s="206">
        <f>P124+P131</f>
        <v>0</v>
      </c>
      <c r="Q123" s="103"/>
      <c r="R123" s="206">
        <f>R124+R131</f>
        <v>0</v>
      </c>
      <c r="S123" s="103"/>
      <c r="T123" s="207">
        <f>T124+T131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73</v>
      </c>
      <c r="AU123" s="16" t="s">
        <v>119</v>
      </c>
      <c r="BK123" s="208">
        <f>BK124+BK131</f>
        <v>0</v>
      </c>
    </row>
    <row r="124" s="12" customFormat="1" ht="25.92" customHeight="1">
      <c r="A124" s="12"/>
      <c r="B124" s="209"/>
      <c r="C124" s="210"/>
      <c r="D124" s="211" t="s">
        <v>73</v>
      </c>
      <c r="E124" s="212" t="s">
        <v>135</v>
      </c>
      <c r="F124" s="212" t="s">
        <v>136</v>
      </c>
      <c r="G124" s="210"/>
      <c r="H124" s="210"/>
      <c r="I124" s="213"/>
      <c r="J124" s="214">
        <f>BK124</f>
        <v>0</v>
      </c>
      <c r="K124" s="210"/>
      <c r="L124" s="215"/>
      <c r="M124" s="216"/>
      <c r="N124" s="217"/>
      <c r="O124" s="217"/>
      <c r="P124" s="218">
        <f>P125</f>
        <v>0</v>
      </c>
      <c r="Q124" s="217"/>
      <c r="R124" s="218">
        <f>R125</f>
        <v>0</v>
      </c>
      <c r="S124" s="217"/>
      <c r="T124" s="21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81</v>
      </c>
      <c r="AT124" s="221" t="s">
        <v>73</v>
      </c>
      <c r="AU124" s="221" t="s">
        <v>74</v>
      </c>
      <c r="AY124" s="220" t="s">
        <v>137</v>
      </c>
      <c r="BK124" s="222">
        <f>BK125</f>
        <v>0</v>
      </c>
    </row>
    <row r="125" s="12" customFormat="1" ht="22.8" customHeight="1">
      <c r="A125" s="12"/>
      <c r="B125" s="209"/>
      <c r="C125" s="210"/>
      <c r="D125" s="211" t="s">
        <v>73</v>
      </c>
      <c r="E125" s="223" t="s">
        <v>138</v>
      </c>
      <c r="F125" s="223" t="s">
        <v>139</v>
      </c>
      <c r="G125" s="210"/>
      <c r="H125" s="210"/>
      <c r="I125" s="213"/>
      <c r="J125" s="224">
        <f>BK125</f>
        <v>0</v>
      </c>
      <c r="K125" s="210"/>
      <c r="L125" s="215"/>
      <c r="M125" s="216"/>
      <c r="N125" s="217"/>
      <c r="O125" s="217"/>
      <c r="P125" s="218">
        <f>SUM(P126:P130)</f>
        <v>0</v>
      </c>
      <c r="Q125" s="217"/>
      <c r="R125" s="218">
        <f>SUM(R126:R130)</f>
        <v>0</v>
      </c>
      <c r="S125" s="217"/>
      <c r="T125" s="219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81</v>
      </c>
      <c r="AT125" s="221" t="s">
        <v>73</v>
      </c>
      <c r="AU125" s="221" t="s">
        <v>81</v>
      </c>
      <c r="AY125" s="220" t="s">
        <v>137</v>
      </c>
      <c r="BK125" s="222">
        <f>SUM(BK126:BK130)</f>
        <v>0</v>
      </c>
    </row>
    <row r="126" s="2" customFormat="1" ht="37.8" customHeight="1">
      <c r="A126" s="37"/>
      <c r="B126" s="38"/>
      <c r="C126" s="225" t="s">
        <v>81</v>
      </c>
      <c r="D126" s="225" t="s">
        <v>140</v>
      </c>
      <c r="E126" s="226" t="s">
        <v>478</v>
      </c>
      <c r="F126" s="227" t="s">
        <v>479</v>
      </c>
      <c r="G126" s="228" t="s">
        <v>207</v>
      </c>
      <c r="H126" s="229">
        <v>103.351</v>
      </c>
      <c r="I126" s="230"/>
      <c r="J126" s="231">
        <f>ROUND(I126*H126,2)</f>
        <v>0</v>
      </c>
      <c r="K126" s="227" t="s">
        <v>144</v>
      </c>
      <c r="L126" s="43"/>
      <c r="M126" s="232" t="s">
        <v>1</v>
      </c>
      <c r="N126" s="233" t="s">
        <v>39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145</v>
      </c>
      <c r="AT126" s="236" t="s">
        <v>140</v>
      </c>
      <c r="AU126" s="236" t="s">
        <v>83</v>
      </c>
      <c r="AY126" s="16" t="s">
        <v>137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81</v>
      </c>
      <c r="BK126" s="237">
        <f>ROUND(I126*H126,2)</f>
        <v>0</v>
      </c>
      <c r="BL126" s="16" t="s">
        <v>145</v>
      </c>
      <c r="BM126" s="236" t="s">
        <v>480</v>
      </c>
    </row>
    <row r="127" s="2" customFormat="1">
      <c r="A127" s="37"/>
      <c r="B127" s="38"/>
      <c r="C127" s="39"/>
      <c r="D127" s="238" t="s">
        <v>147</v>
      </c>
      <c r="E127" s="39"/>
      <c r="F127" s="239" t="s">
        <v>481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83</v>
      </c>
    </row>
    <row r="128" s="13" customFormat="1">
      <c r="A128" s="13"/>
      <c r="B128" s="243"/>
      <c r="C128" s="244"/>
      <c r="D128" s="238" t="s">
        <v>149</v>
      </c>
      <c r="E128" s="245" t="s">
        <v>1</v>
      </c>
      <c r="F128" s="246" t="s">
        <v>482</v>
      </c>
      <c r="G128" s="244"/>
      <c r="H128" s="247">
        <v>81.125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3" t="s">
        <v>149</v>
      </c>
      <c r="AU128" s="253" t="s">
        <v>83</v>
      </c>
      <c r="AV128" s="13" t="s">
        <v>83</v>
      </c>
      <c r="AW128" s="13" t="s">
        <v>31</v>
      </c>
      <c r="AX128" s="13" t="s">
        <v>74</v>
      </c>
      <c r="AY128" s="253" t="s">
        <v>137</v>
      </c>
    </row>
    <row r="129" s="13" customFormat="1">
      <c r="A129" s="13"/>
      <c r="B129" s="243"/>
      <c r="C129" s="244"/>
      <c r="D129" s="238" t="s">
        <v>149</v>
      </c>
      <c r="E129" s="245" t="s">
        <v>1</v>
      </c>
      <c r="F129" s="246" t="s">
        <v>483</v>
      </c>
      <c r="G129" s="244"/>
      <c r="H129" s="247">
        <v>22.225999999999999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149</v>
      </c>
      <c r="AU129" s="253" t="s">
        <v>83</v>
      </c>
      <c r="AV129" s="13" t="s">
        <v>83</v>
      </c>
      <c r="AW129" s="13" t="s">
        <v>31</v>
      </c>
      <c r="AX129" s="13" t="s">
        <v>74</v>
      </c>
      <c r="AY129" s="253" t="s">
        <v>137</v>
      </c>
    </row>
    <row r="130" s="14" customFormat="1">
      <c r="A130" s="14"/>
      <c r="B130" s="254"/>
      <c r="C130" s="255"/>
      <c r="D130" s="238" t="s">
        <v>149</v>
      </c>
      <c r="E130" s="256" t="s">
        <v>1</v>
      </c>
      <c r="F130" s="257" t="s">
        <v>156</v>
      </c>
      <c r="G130" s="255"/>
      <c r="H130" s="258">
        <v>103.351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149</v>
      </c>
      <c r="AU130" s="264" t="s">
        <v>83</v>
      </c>
      <c r="AV130" s="14" t="s">
        <v>145</v>
      </c>
      <c r="AW130" s="14" t="s">
        <v>31</v>
      </c>
      <c r="AX130" s="14" t="s">
        <v>81</v>
      </c>
      <c r="AY130" s="264" t="s">
        <v>137</v>
      </c>
    </row>
    <row r="131" s="12" customFormat="1" ht="25.92" customHeight="1">
      <c r="A131" s="12"/>
      <c r="B131" s="209"/>
      <c r="C131" s="210"/>
      <c r="D131" s="211" t="s">
        <v>73</v>
      </c>
      <c r="E131" s="212" t="s">
        <v>462</v>
      </c>
      <c r="F131" s="212" t="s">
        <v>102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SUM(P132:P160)</f>
        <v>0</v>
      </c>
      <c r="Q131" s="217"/>
      <c r="R131" s="218">
        <f>SUM(R132:R160)</f>
        <v>0</v>
      </c>
      <c r="S131" s="217"/>
      <c r="T131" s="219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145</v>
      </c>
      <c r="AT131" s="221" t="s">
        <v>73</v>
      </c>
      <c r="AU131" s="221" t="s">
        <v>74</v>
      </c>
      <c r="AY131" s="220" t="s">
        <v>137</v>
      </c>
      <c r="BK131" s="222">
        <f>SUM(BK132:BK160)</f>
        <v>0</v>
      </c>
    </row>
    <row r="132" s="2" customFormat="1" ht="114.9" customHeight="1">
      <c r="A132" s="37"/>
      <c r="B132" s="38"/>
      <c r="C132" s="225" t="s">
        <v>83</v>
      </c>
      <c r="D132" s="225" t="s">
        <v>140</v>
      </c>
      <c r="E132" s="226" t="s">
        <v>484</v>
      </c>
      <c r="F132" s="227" t="s">
        <v>485</v>
      </c>
      <c r="G132" s="228" t="s">
        <v>207</v>
      </c>
      <c r="H132" s="229">
        <v>1046.7000000000001</v>
      </c>
      <c r="I132" s="230"/>
      <c r="J132" s="231">
        <f>ROUND(I132*H132,2)</f>
        <v>0</v>
      </c>
      <c r="K132" s="227" t="s">
        <v>144</v>
      </c>
      <c r="L132" s="43"/>
      <c r="M132" s="232" t="s">
        <v>1</v>
      </c>
      <c r="N132" s="233" t="s">
        <v>39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465</v>
      </c>
      <c r="AT132" s="236" t="s">
        <v>140</v>
      </c>
      <c r="AU132" s="236" t="s">
        <v>81</v>
      </c>
      <c r="AY132" s="16" t="s">
        <v>137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81</v>
      </c>
      <c r="BK132" s="237">
        <f>ROUND(I132*H132,2)</f>
        <v>0</v>
      </c>
      <c r="BL132" s="16" t="s">
        <v>465</v>
      </c>
      <c r="BM132" s="236" t="s">
        <v>486</v>
      </c>
    </row>
    <row r="133" s="13" customFormat="1">
      <c r="A133" s="13"/>
      <c r="B133" s="243"/>
      <c r="C133" s="244"/>
      <c r="D133" s="238" t="s">
        <v>149</v>
      </c>
      <c r="E133" s="245" t="s">
        <v>1</v>
      </c>
      <c r="F133" s="246" t="s">
        <v>487</v>
      </c>
      <c r="G133" s="244"/>
      <c r="H133" s="247">
        <v>2.2000000000000002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149</v>
      </c>
      <c r="AU133" s="253" t="s">
        <v>81</v>
      </c>
      <c r="AV133" s="13" t="s">
        <v>83</v>
      </c>
      <c r="AW133" s="13" t="s">
        <v>31</v>
      </c>
      <c r="AX133" s="13" t="s">
        <v>74</v>
      </c>
      <c r="AY133" s="253" t="s">
        <v>137</v>
      </c>
    </row>
    <row r="134" s="13" customFormat="1">
      <c r="A134" s="13"/>
      <c r="B134" s="243"/>
      <c r="C134" s="244"/>
      <c r="D134" s="238" t="s">
        <v>149</v>
      </c>
      <c r="E134" s="245" t="s">
        <v>1</v>
      </c>
      <c r="F134" s="246" t="s">
        <v>488</v>
      </c>
      <c r="G134" s="244"/>
      <c r="H134" s="247">
        <v>84.5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149</v>
      </c>
      <c r="AU134" s="253" t="s">
        <v>81</v>
      </c>
      <c r="AV134" s="13" t="s">
        <v>83</v>
      </c>
      <c r="AW134" s="13" t="s">
        <v>31</v>
      </c>
      <c r="AX134" s="13" t="s">
        <v>74</v>
      </c>
      <c r="AY134" s="253" t="s">
        <v>137</v>
      </c>
    </row>
    <row r="135" s="13" customFormat="1">
      <c r="A135" s="13"/>
      <c r="B135" s="243"/>
      <c r="C135" s="244"/>
      <c r="D135" s="238" t="s">
        <v>149</v>
      </c>
      <c r="E135" s="245" t="s">
        <v>1</v>
      </c>
      <c r="F135" s="246" t="s">
        <v>489</v>
      </c>
      <c r="G135" s="244"/>
      <c r="H135" s="247">
        <v>960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149</v>
      </c>
      <c r="AU135" s="253" t="s">
        <v>81</v>
      </c>
      <c r="AV135" s="13" t="s">
        <v>83</v>
      </c>
      <c r="AW135" s="13" t="s">
        <v>31</v>
      </c>
      <c r="AX135" s="13" t="s">
        <v>74</v>
      </c>
      <c r="AY135" s="253" t="s">
        <v>137</v>
      </c>
    </row>
    <row r="136" s="14" customFormat="1">
      <c r="A136" s="14"/>
      <c r="B136" s="254"/>
      <c r="C136" s="255"/>
      <c r="D136" s="238" t="s">
        <v>149</v>
      </c>
      <c r="E136" s="256" t="s">
        <v>1</v>
      </c>
      <c r="F136" s="257" t="s">
        <v>156</v>
      </c>
      <c r="G136" s="255"/>
      <c r="H136" s="258">
        <v>1046.7000000000001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149</v>
      </c>
      <c r="AU136" s="264" t="s">
        <v>81</v>
      </c>
      <c r="AV136" s="14" t="s">
        <v>145</v>
      </c>
      <c r="AW136" s="14" t="s">
        <v>31</v>
      </c>
      <c r="AX136" s="14" t="s">
        <v>81</v>
      </c>
      <c r="AY136" s="264" t="s">
        <v>137</v>
      </c>
    </row>
    <row r="137" s="2" customFormat="1" ht="114.9" customHeight="1">
      <c r="A137" s="37"/>
      <c r="B137" s="38"/>
      <c r="C137" s="225" t="s">
        <v>157</v>
      </c>
      <c r="D137" s="225" t="s">
        <v>140</v>
      </c>
      <c r="E137" s="226" t="s">
        <v>490</v>
      </c>
      <c r="F137" s="227" t="s">
        <v>491</v>
      </c>
      <c r="G137" s="228" t="s">
        <v>207</v>
      </c>
      <c r="H137" s="229">
        <v>103.351</v>
      </c>
      <c r="I137" s="230"/>
      <c r="J137" s="231">
        <f>ROUND(I137*H137,2)</f>
        <v>0</v>
      </c>
      <c r="K137" s="227" t="s">
        <v>144</v>
      </c>
      <c r="L137" s="43"/>
      <c r="M137" s="232" t="s">
        <v>1</v>
      </c>
      <c r="N137" s="233" t="s">
        <v>39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465</v>
      </c>
      <c r="AT137" s="236" t="s">
        <v>140</v>
      </c>
      <c r="AU137" s="236" t="s">
        <v>81</v>
      </c>
      <c r="AY137" s="16" t="s">
        <v>137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81</v>
      </c>
      <c r="BK137" s="237">
        <f>ROUND(I137*H137,2)</f>
        <v>0</v>
      </c>
      <c r="BL137" s="16" t="s">
        <v>465</v>
      </c>
      <c r="BM137" s="236" t="s">
        <v>492</v>
      </c>
    </row>
    <row r="138" s="13" customFormat="1">
      <c r="A138" s="13"/>
      <c r="B138" s="243"/>
      <c r="C138" s="244"/>
      <c r="D138" s="238" t="s">
        <v>149</v>
      </c>
      <c r="E138" s="245" t="s">
        <v>1</v>
      </c>
      <c r="F138" s="246" t="s">
        <v>493</v>
      </c>
      <c r="G138" s="244"/>
      <c r="H138" s="247">
        <v>103.351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149</v>
      </c>
      <c r="AU138" s="253" t="s">
        <v>81</v>
      </c>
      <c r="AV138" s="13" t="s">
        <v>83</v>
      </c>
      <c r="AW138" s="13" t="s">
        <v>31</v>
      </c>
      <c r="AX138" s="13" t="s">
        <v>81</v>
      </c>
      <c r="AY138" s="253" t="s">
        <v>137</v>
      </c>
    </row>
    <row r="139" s="2" customFormat="1" ht="101.25" customHeight="1">
      <c r="A139" s="37"/>
      <c r="B139" s="38"/>
      <c r="C139" s="225" t="s">
        <v>145</v>
      </c>
      <c r="D139" s="225" t="s">
        <v>140</v>
      </c>
      <c r="E139" s="226" t="s">
        <v>494</v>
      </c>
      <c r="F139" s="227" t="s">
        <v>495</v>
      </c>
      <c r="G139" s="228" t="s">
        <v>207</v>
      </c>
      <c r="H139" s="229">
        <v>1010</v>
      </c>
      <c r="I139" s="230"/>
      <c r="J139" s="231">
        <f>ROUND(I139*H139,2)</f>
        <v>0</v>
      </c>
      <c r="K139" s="227" t="s">
        <v>144</v>
      </c>
      <c r="L139" s="43"/>
      <c r="M139" s="232" t="s">
        <v>1</v>
      </c>
      <c r="N139" s="233" t="s">
        <v>39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465</v>
      </c>
      <c r="AT139" s="236" t="s">
        <v>140</v>
      </c>
      <c r="AU139" s="236" t="s">
        <v>81</v>
      </c>
      <c r="AY139" s="16" t="s">
        <v>137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81</v>
      </c>
      <c r="BK139" s="237">
        <f>ROUND(I139*H139,2)</f>
        <v>0</v>
      </c>
      <c r="BL139" s="16" t="s">
        <v>465</v>
      </c>
      <c r="BM139" s="236" t="s">
        <v>496</v>
      </c>
    </row>
    <row r="140" s="13" customFormat="1">
      <c r="A140" s="13"/>
      <c r="B140" s="243"/>
      <c r="C140" s="244"/>
      <c r="D140" s="238" t="s">
        <v>149</v>
      </c>
      <c r="E140" s="245" t="s">
        <v>1</v>
      </c>
      <c r="F140" s="246" t="s">
        <v>497</v>
      </c>
      <c r="G140" s="244"/>
      <c r="H140" s="247">
        <v>770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149</v>
      </c>
      <c r="AU140" s="253" t="s">
        <v>81</v>
      </c>
      <c r="AV140" s="13" t="s">
        <v>83</v>
      </c>
      <c r="AW140" s="13" t="s">
        <v>31</v>
      </c>
      <c r="AX140" s="13" t="s">
        <v>74</v>
      </c>
      <c r="AY140" s="253" t="s">
        <v>137</v>
      </c>
    </row>
    <row r="141" s="13" customFormat="1">
      <c r="A141" s="13"/>
      <c r="B141" s="243"/>
      <c r="C141" s="244"/>
      <c r="D141" s="238" t="s">
        <v>149</v>
      </c>
      <c r="E141" s="245" t="s">
        <v>1</v>
      </c>
      <c r="F141" s="246" t="s">
        <v>498</v>
      </c>
      <c r="G141" s="244"/>
      <c r="H141" s="247">
        <v>240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149</v>
      </c>
      <c r="AU141" s="253" t="s">
        <v>81</v>
      </c>
      <c r="AV141" s="13" t="s">
        <v>83</v>
      </c>
      <c r="AW141" s="13" t="s">
        <v>31</v>
      </c>
      <c r="AX141" s="13" t="s">
        <v>74</v>
      </c>
      <c r="AY141" s="253" t="s">
        <v>137</v>
      </c>
    </row>
    <row r="142" s="14" customFormat="1">
      <c r="A142" s="14"/>
      <c r="B142" s="254"/>
      <c r="C142" s="255"/>
      <c r="D142" s="238" t="s">
        <v>149</v>
      </c>
      <c r="E142" s="256" t="s">
        <v>1</v>
      </c>
      <c r="F142" s="257" t="s">
        <v>156</v>
      </c>
      <c r="G142" s="255"/>
      <c r="H142" s="258">
        <v>1010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149</v>
      </c>
      <c r="AU142" s="264" t="s">
        <v>81</v>
      </c>
      <c r="AV142" s="14" t="s">
        <v>145</v>
      </c>
      <c r="AW142" s="14" t="s">
        <v>31</v>
      </c>
      <c r="AX142" s="14" t="s">
        <v>81</v>
      </c>
      <c r="AY142" s="264" t="s">
        <v>137</v>
      </c>
    </row>
    <row r="143" s="2" customFormat="1" ht="114.9" customHeight="1">
      <c r="A143" s="37"/>
      <c r="B143" s="38"/>
      <c r="C143" s="225" t="s">
        <v>138</v>
      </c>
      <c r="D143" s="225" t="s">
        <v>140</v>
      </c>
      <c r="E143" s="226" t="s">
        <v>499</v>
      </c>
      <c r="F143" s="227" t="s">
        <v>500</v>
      </c>
      <c r="G143" s="228" t="s">
        <v>207</v>
      </c>
      <c r="H143" s="229">
        <v>9.8659999999999997</v>
      </c>
      <c r="I143" s="230"/>
      <c r="J143" s="231">
        <f>ROUND(I143*H143,2)</f>
        <v>0</v>
      </c>
      <c r="K143" s="227" t="s">
        <v>144</v>
      </c>
      <c r="L143" s="43"/>
      <c r="M143" s="232" t="s">
        <v>1</v>
      </c>
      <c r="N143" s="233" t="s">
        <v>39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465</v>
      </c>
      <c r="AT143" s="236" t="s">
        <v>140</v>
      </c>
      <c r="AU143" s="236" t="s">
        <v>81</v>
      </c>
      <c r="AY143" s="16" t="s">
        <v>137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81</v>
      </c>
      <c r="BK143" s="237">
        <f>ROUND(I143*H143,2)</f>
        <v>0</v>
      </c>
      <c r="BL143" s="16" t="s">
        <v>465</v>
      </c>
      <c r="BM143" s="236" t="s">
        <v>501</v>
      </c>
    </row>
    <row r="144" s="13" customFormat="1">
      <c r="A144" s="13"/>
      <c r="B144" s="243"/>
      <c r="C144" s="244"/>
      <c r="D144" s="238" t="s">
        <v>149</v>
      </c>
      <c r="E144" s="245" t="s">
        <v>1</v>
      </c>
      <c r="F144" s="246" t="s">
        <v>502</v>
      </c>
      <c r="G144" s="244"/>
      <c r="H144" s="247">
        <v>2.7930000000000001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149</v>
      </c>
      <c r="AU144" s="253" t="s">
        <v>81</v>
      </c>
      <c r="AV144" s="13" t="s">
        <v>83</v>
      </c>
      <c r="AW144" s="13" t="s">
        <v>31</v>
      </c>
      <c r="AX144" s="13" t="s">
        <v>74</v>
      </c>
      <c r="AY144" s="253" t="s">
        <v>137</v>
      </c>
    </row>
    <row r="145" s="13" customFormat="1">
      <c r="A145" s="13"/>
      <c r="B145" s="243"/>
      <c r="C145" s="244"/>
      <c r="D145" s="238" t="s">
        <v>149</v>
      </c>
      <c r="E145" s="245" t="s">
        <v>1</v>
      </c>
      <c r="F145" s="246" t="s">
        <v>503</v>
      </c>
      <c r="G145" s="244"/>
      <c r="H145" s="247">
        <v>0.81799999999999995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149</v>
      </c>
      <c r="AU145" s="253" t="s">
        <v>81</v>
      </c>
      <c r="AV145" s="13" t="s">
        <v>83</v>
      </c>
      <c r="AW145" s="13" t="s">
        <v>31</v>
      </c>
      <c r="AX145" s="13" t="s">
        <v>74</v>
      </c>
      <c r="AY145" s="253" t="s">
        <v>137</v>
      </c>
    </row>
    <row r="146" s="13" customFormat="1">
      <c r="A146" s="13"/>
      <c r="B146" s="243"/>
      <c r="C146" s="244"/>
      <c r="D146" s="238" t="s">
        <v>149</v>
      </c>
      <c r="E146" s="245" t="s">
        <v>1</v>
      </c>
      <c r="F146" s="246" t="s">
        <v>504</v>
      </c>
      <c r="G146" s="244"/>
      <c r="H146" s="247">
        <v>6.2549999999999999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149</v>
      </c>
      <c r="AU146" s="253" t="s">
        <v>81</v>
      </c>
      <c r="AV146" s="13" t="s">
        <v>83</v>
      </c>
      <c r="AW146" s="13" t="s">
        <v>31</v>
      </c>
      <c r="AX146" s="13" t="s">
        <v>74</v>
      </c>
      <c r="AY146" s="253" t="s">
        <v>137</v>
      </c>
    </row>
    <row r="147" s="14" customFormat="1">
      <c r="A147" s="14"/>
      <c r="B147" s="254"/>
      <c r="C147" s="255"/>
      <c r="D147" s="238" t="s">
        <v>149</v>
      </c>
      <c r="E147" s="256" t="s">
        <v>1</v>
      </c>
      <c r="F147" s="257" t="s">
        <v>156</v>
      </c>
      <c r="G147" s="255"/>
      <c r="H147" s="258">
        <v>9.8659999999999997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149</v>
      </c>
      <c r="AU147" s="264" t="s">
        <v>81</v>
      </c>
      <c r="AV147" s="14" t="s">
        <v>145</v>
      </c>
      <c r="AW147" s="14" t="s">
        <v>31</v>
      </c>
      <c r="AX147" s="14" t="s">
        <v>81</v>
      </c>
      <c r="AY147" s="264" t="s">
        <v>137</v>
      </c>
    </row>
    <row r="148" s="2" customFormat="1" ht="37.8" customHeight="1">
      <c r="A148" s="37"/>
      <c r="B148" s="38"/>
      <c r="C148" s="225" t="s">
        <v>168</v>
      </c>
      <c r="D148" s="225" t="s">
        <v>140</v>
      </c>
      <c r="E148" s="226" t="s">
        <v>505</v>
      </c>
      <c r="F148" s="227" t="s">
        <v>506</v>
      </c>
      <c r="G148" s="228" t="s">
        <v>207</v>
      </c>
      <c r="H148" s="229">
        <v>86.700000000000003</v>
      </c>
      <c r="I148" s="230"/>
      <c r="J148" s="231">
        <f>ROUND(I148*H148,2)</f>
        <v>0</v>
      </c>
      <c r="K148" s="227" t="s">
        <v>144</v>
      </c>
      <c r="L148" s="43"/>
      <c r="M148" s="232" t="s">
        <v>1</v>
      </c>
      <c r="N148" s="233" t="s">
        <v>39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465</v>
      </c>
      <c r="AT148" s="236" t="s">
        <v>140</v>
      </c>
      <c r="AU148" s="236" t="s">
        <v>81</v>
      </c>
      <c r="AY148" s="16" t="s">
        <v>137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81</v>
      </c>
      <c r="BK148" s="237">
        <f>ROUND(I148*H148,2)</f>
        <v>0</v>
      </c>
      <c r="BL148" s="16" t="s">
        <v>465</v>
      </c>
      <c r="BM148" s="236" t="s">
        <v>507</v>
      </c>
    </row>
    <row r="149" s="13" customFormat="1">
      <c r="A149" s="13"/>
      <c r="B149" s="243"/>
      <c r="C149" s="244"/>
      <c r="D149" s="238" t="s">
        <v>149</v>
      </c>
      <c r="E149" s="245" t="s">
        <v>1</v>
      </c>
      <c r="F149" s="246" t="s">
        <v>508</v>
      </c>
      <c r="G149" s="244"/>
      <c r="H149" s="247">
        <v>84.5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149</v>
      </c>
      <c r="AU149" s="253" t="s">
        <v>81</v>
      </c>
      <c r="AV149" s="13" t="s">
        <v>83</v>
      </c>
      <c r="AW149" s="13" t="s">
        <v>31</v>
      </c>
      <c r="AX149" s="13" t="s">
        <v>74</v>
      </c>
      <c r="AY149" s="253" t="s">
        <v>137</v>
      </c>
    </row>
    <row r="150" s="13" customFormat="1">
      <c r="A150" s="13"/>
      <c r="B150" s="243"/>
      <c r="C150" s="244"/>
      <c r="D150" s="238" t="s">
        <v>149</v>
      </c>
      <c r="E150" s="245" t="s">
        <v>1</v>
      </c>
      <c r="F150" s="246" t="s">
        <v>509</v>
      </c>
      <c r="G150" s="244"/>
      <c r="H150" s="247">
        <v>2.2000000000000002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149</v>
      </c>
      <c r="AU150" s="253" t="s">
        <v>81</v>
      </c>
      <c r="AV150" s="13" t="s">
        <v>83</v>
      </c>
      <c r="AW150" s="13" t="s">
        <v>31</v>
      </c>
      <c r="AX150" s="13" t="s">
        <v>74</v>
      </c>
      <c r="AY150" s="253" t="s">
        <v>137</v>
      </c>
    </row>
    <row r="151" s="14" customFormat="1">
      <c r="A151" s="14"/>
      <c r="B151" s="254"/>
      <c r="C151" s="255"/>
      <c r="D151" s="238" t="s">
        <v>149</v>
      </c>
      <c r="E151" s="256" t="s">
        <v>1</v>
      </c>
      <c r="F151" s="257" t="s">
        <v>156</v>
      </c>
      <c r="G151" s="255"/>
      <c r="H151" s="258">
        <v>86.700000000000003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149</v>
      </c>
      <c r="AU151" s="264" t="s">
        <v>81</v>
      </c>
      <c r="AV151" s="14" t="s">
        <v>145</v>
      </c>
      <c r="AW151" s="14" t="s">
        <v>31</v>
      </c>
      <c r="AX151" s="14" t="s">
        <v>81</v>
      </c>
      <c r="AY151" s="264" t="s">
        <v>137</v>
      </c>
    </row>
    <row r="152" s="2" customFormat="1" ht="37.8" customHeight="1">
      <c r="A152" s="37"/>
      <c r="B152" s="38"/>
      <c r="C152" s="225" t="s">
        <v>173</v>
      </c>
      <c r="D152" s="225" t="s">
        <v>140</v>
      </c>
      <c r="E152" s="226" t="s">
        <v>510</v>
      </c>
      <c r="F152" s="227" t="s">
        <v>511</v>
      </c>
      <c r="G152" s="228" t="s">
        <v>180</v>
      </c>
      <c r="H152" s="229">
        <v>2</v>
      </c>
      <c r="I152" s="230"/>
      <c r="J152" s="231">
        <f>ROUND(I152*H152,2)</f>
        <v>0</v>
      </c>
      <c r="K152" s="227" t="s">
        <v>144</v>
      </c>
      <c r="L152" s="43"/>
      <c r="M152" s="232" t="s">
        <v>1</v>
      </c>
      <c r="N152" s="233" t="s">
        <v>39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465</v>
      </c>
      <c r="AT152" s="236" t="s">
        <v>140</v>
      </c>
      <c r="AU152" s="236" t="s">
        <v>81</v>
      </c>
      <c r="AY152" s="16" t="s">
        <v>137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81</v>
      </c>
      <c r="BK152" s="237">
        <f>ROUND(I152*H152,2)</f>
        <v>0</v>
      </c>
      <c r="BL152" s="16" t="s">
        <v>465</v>
      </c>
      <c r="BM152" s="236" t="s">
        <v>512</v>
      </c>
    </row>
    <row r="153" s="2" customFormat="1" ht="37.8" customHeight="1">
      <c r="A153" s="37"/>
      <c r="B153" s="38"/>
      <c r="C153" s="225" t="s">
        <v>177</v>
      </c>
      <c r="D153" s="225" t="s">
        <v>140</v>
      </c>
      <c r="E153" s="226" t="s">
        <v>513</v>
      </c>
      <c r="F153" s="227" t="s">
        <v>514</v>
      </c>
      <c r="G153" s="228" t="s">
        <v>180</v>
      </c>
      <c r="H153" s="229">
        <v>6</v>
      </c>
      <c r="I153" s="230"/>
      <c r="J153" s="231">
        <f>ROUND(I153*H153,2)</f>
        <v>0</v>
      </c>
      <c r="K153" s="227" t="s">
        <v>144</v>
      </c>
      <c r="L153" s="43"/>
      <c r="M153" s="232" t="s">
        <v>1</v>
      </c>
      <c r="N153" s="233" t="s">
        <v>39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465</v>
      </c>
      <c r="AT153" s="236" t="s">
        <v>140</v>
      </c>
      <c r="AU153" s="236" t="s">
        <v>81</v>
      </c>
      <c r="AY153" s="16" t="s">
        <v>137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81</v>
      </c>
      <c r="BK153" s="237">
        <f>ROUND(I153*H153,2)</f>
        <v>0</v>
      </c>
      <c r="BL153" s="16" t="s">
        <v>465</v>
      </c>
      <c r="BM153" s="236" t="s">
        <v>515</v>
      </c>
    </row>
    <row r="154" s="2" customFormat="1" ht="49.05" customHeight="1">
      <c r="A154" s="37"/>
      <c r="B154" s="38"/>
      <c r="C154" s="225" t="s">
        <v>183</v>
      </c>
      <c r="D154" s="225" t="s">
        <v>140</v>
      </c>
      <c r="E154" s="226" t="s">
        <v>516</v>
      </c>
      <c r="F154" s="227" t="s">
        <v>517</v>
      </c>
      <c r="G154" s="228" t="s">
        <v>207</v>
      </c>
      <c r="H154" s="229">
        <v>960</v>
      </c>
      <c r="I154" s="230"/>
      <c r="J154" s="231">
        <f>ROUND(I154*H154,2)</f>
        <v>0</v>
      </c>
      <c r="K154" s="227" t="s">
        <v>144</v>
      </c>
      <c r="L154" s="43"/>
      <c r="M154" s="232" t="s">
        <v>1</v>
      </c>
      <c r="N154" s="233" t="s">
        <v>39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465</v>
      </c>
      <c r="AT154" s="236" t="s">
        <v>140</v>
      </c>
      <c r="AU154" s="236" t="s">
        <v>81</v>
      </c>
      <c r="AY154" s="16" t="s">
        <v>137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81</v>
      </c>
      <c r="BK154" s="237">
        <f>ROUND(I154*H154,2)</f>
        <v>0</v>
      </c>
      <c r="BL154" s="16" t="s">
        <v>465</v>
      </c>
      <c r="BM154" s="236" t="s">
        <v>518</v>
      </c>
    </row>
    <row r="155" s="13" customFormat="1">
      <c r="A155" s="13"/>
      <c r="B155" s="243"/>
      <c r="C155" s="244"/>
      <c r="D155" s="238" t="s">
        <v>149</v>
      </c>
      <c r="E155" s="245" t="s">
        <v>1</v>
      </c>
      <c r="F155" s="246" t="s">
        <v>519</v>
      </c>
      <c r="G155" s="244"/>
      <c r="H155" s="247">
        <v>20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149</v>
      </c>
      <c r="AU155" s="253" t="s">
        <v>81</v>
      </c>
      <c r="AV155" s="13" t="s">
        <v>83</v>
      </c>
      <c r="AW155" s="13" t="s">
        <v>31</v>
      </c>
      <c r="AX155" s="13" t="s">
        <v>74</v>
      </c>
      <c r="AY155" s="253" t="s">
        <v>137</v>
      </c>
    </row>
    <row r="156" s="13" customFormat="1">
      <c r="A156" s="13"/>
      <c r="B156" s="243"/>
      <c r="C156" s="244"/>
      <c r="D156" s="238" t="s">
        <v>149</v>
      </c>
      <c r="E156" s="245" t="s">
        <v>1</v>
      </c>
      <c r="F156" s="246" t="s">
        <v>520</v>
      </c>
      <c r="G156" s="244"/>
      <c r="H156" s="247">
        <v>940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149</v>
      </c>
      <c r="AU156" s="253" t="s">
        <v>81</v>
      </c>
      <c r="AV156" s="13" t="s">
        <v>83</v>
      </c>
      <c r="AW156" s="13" t="s">
        <v>31</v>
      </c>
      <c r="AX156" s="13" t="s">
        <v>74</v>
      </c>
      <c r="AY156" s="253" t="s">
        <v>137</v>
      </c>
    </row>
    <row r="157" s="14" customFormat="1">
      <c r="A157" s="14"/>
      <c r="B157" s="254"/>
      <c r="C157" s="255"/>
      <c r="D157" s="238" t="s">
        <v>149</v>
      </c>
      <c r="E157" s="256" t="s">
        <v>1</v>
      </c>
      <c r="F157" s="257" t="s">
        <v>156</v>
      </c>
      <c r="G157" s="255"/>
      <c r="H157" s="258">
        <v>960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149</v>
      </c>
      <c r="AU157" s="264" t="s">
        <v>81</v>
      </c>
      <c r="AV157" s="14" t="s">
        <v>145</v>
      </c>
      <c r="AW157" s="14" t="s">
        <v>31</v>
      </c>
      <c r="AX157" s="14" t="s">
        <v>81</v>
      </c>
      <c r="AY157" s="264" t="s">
        <v>137</v>
      </c>
    </row>
    <row r="158" s="2" customFormat="1" ht="49.05" customHeight="1">
      <c r="A158" s="37"/>
      <c r="B158" s="38"/>
      <c r="C158" s="225" t="s">
        <v>188</v>
      </c>
      <c r="D158" s="225" t="s">
        <v>140</v>
      </c>
      <c r="E158" s="226" t="s">
        <v>521</v>
      </c>
      <c r="F158" s="227" t="s">
        <v>522</v>
      </c>
      <c r="G158" s="228" t="s">
        <v>207</v>
      </c>
      <c r="H158" s="229">
        <v>2.2000000000000002</v>
      </c>
      <c r="I158" s="230"/>
      <c r="J158" s="231">
        <f>ROUND(I158*H158,2)</f>
        <v>0</v>
      </c>
      <c r="K158" s="227" t="s">
        <v>144</v>
      </c>
      <c r="L158" s="43"/>
      <c r="M158" s="232" t="s">
        <v>1</v>
      </c>
      <c r="N158" s="233" t="s">
        <v>39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465</v>
      </c>
      <c r="AT158" s="236" t="s">
        <v>140</v>
      </c>
      <c r="AU158" s="236" t="s">
        <v>81</v>
      </c>
      <c r="AY158" s="16" t="s">
        <v>137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81</v>
      </c>
      <c r="BK158" s="237">
        <f>ROUND(I158*H158,2)</f>
        <v>0</v>
      </c>
      <c r="BL158" s="16" t="s">
        <v>465</v>
      </c>
      <c r="BM158" s="236" t="s">
        <v>523</v>
      </c>
    </row>
    <row r="159" s="2" customFormat="1" ht="49.05" customHeight="1">
      <c r="A159" s="37"/>
      <c r="B159" s="38"/>
      <c r="C159" s="225" t="s">
        <v>193</v>
      </c>
      <c r="D159" s="225" t="s">
        <v>140</v>
      </c>
      <c r="E159" s="226" t="s">
        <v>524</v>
      </c>
      <c r="F159" s="227" t="s">
        <v>525</v>
      </c>
      <c r="G159" s="228" t="s">
        <v>207</v>
      </c>
      <c r="H159" s="229">
        <v>84.5</v>
      </c>
      <c r="I159" s="230"/>
      <c r="J159" s="231">
        <f>ROUND(I159*H159,2)</f>
        <v>0</v>
      </c>
      <c r="K159" s="227" t="s">
        <v>144</v>
      </c>
      <c r="L159" s="43"/>
      <c r="M159" s="232" t="s">
        <v>1</v>
      </c>
      <c r="N159" s="233" t="s">
        <v>39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465</v>
      </c>
      <c r="AT159" s="236" t="s">
        <v>140</v>
      </c>
      <c r="AU159" s="236" t="s">
        <v>81</v>
      </c>
      <c r="AY159" s="16" t="s">
        <v>137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81</v>
      </c>
      <c r="BK159" s="237">
        <f>ROUND(I159*H159,2)</f>
        <v>0</v>
      </c>
      <c r="BL159" s="16" t="s">
        <v>465</v>
      </c>
      <c r="BM159" s="236" t="s">
        <v>526</v>
      </c>
    </row>
    <row r="160" s="13" customFormat="1">
      <c r="A160" s="13"/>
      <c r="B160" s="243"/>
      <c r="C160" s="244"/>
      <c r="D160" s="238" t="s">
        <v>149</v>
      </c>
      <c r="E160" s="245" t="s">
        <v>1</v>
      </c>
      <c r="F160" s="246" t="s">
        <v>527</v>
      </c>
      <c r="G160" s="244"/>
      <c r="H160" s="247">
        <v>84.5</v>
      </c>
      <c r="I160" s="248"/>
      <c r="J160" s="244"/>
      <c r="K160" s="244"/>
      <c r="L160" s="249"/>
      <c r="M160" s="275"/>
      <c r="N160" s="276"/>
      <c r="O160" s="276"/>
      <c r="P160" s="276"/>
      <c r="Q160" s="276"/>
      <c r="R160" s="276"/>
      <c r="S160" s="276"/>
      <c r="T160" s="27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149</v>
      </c>
      <c r="AU160" s="253" t="s">
        <v>81</v>
      </c>
      <c r="AV160" s="13" t="s">
        <v>83</v>
      </c>
      <c r="AW160" s="13" t="s">
        <v>31</v>
      </c>
      <c r="AX160" s="13" t="s">
        <v>81</v>
      </c>
      <c r="AY160" s="253" t="s">
        <v>137</v>
      </c>
    </row>
    <row r="161" s="2" customFormat="1" ht="6.96" customHeight="1">
      <c r="A161" s="37"/>
      <c r="B161" s="65"/>
      <c r="C161" s="66"/>
      <c r="D161" s="66"/>
      <c r="E161" s="66"/>
      <c r="F161" s="66"/>
      <c r="G161" s="66"/>
      <c r="H161" s="66"/>
      <c r="I161" s="66"/>
      <c r="J161" s="66"/>
      <c r="K161" s="66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XBz71im5HkjlEZu2OYRs+5qxUGmupYZBSrvRIG/zSDSOzPzeFkWbiYP6ZcTY4pLu2NozR6248ZpXA9RclLy06A==" hashValue="V49mBULcqA8zD9jCqhN4h2wa/Sg307W3/P8ym++F7XVEBSyhCv3fc4yCTuPvO0MpQ9gZZXRua+N4G2WccSYBAw==" algorithmName="SHA-512" password="CC35"/>
  <autoFilter ref="C122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110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staničních kolejí v žst. Sudoměřice nad Moravou - kolej č. 1</v>
      </c>
      <c r="F7" s="149"/>
      <c r="G7" s="149"/>
      <c r="H7" s="149"/>
      <c r="L7" s="19"/>
    </row>
    <row r="8" s="1" customFormat="1" ht="12" customHeight="1">
      <c r="B8" s="19"/>
      <c r="D8" s="149" t="s">
        <v>111</v>
      </c>
      <c r="L8" s="19"/>
    </row>
    <row r="9" s="2" customFormat="1" ht="16.5" customHeight="1">
      <c r="A9" s="37"/>
      <c r="B9" s="43"/>
      <c r="C9" s="37"/>
      <c r="D9" s="37"/>
      <c r="E9" s="150" t="s">
        <v>476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113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528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3. 2. 2020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27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27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27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34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36</v>
      </c>
      <c r="G34" s="37"/>
      <c r="H34" s="37"/>
      <c r="I34" s="160" t="s">
        <v>35</v>
      </c>
      <c r="J34" s="160" t="s">
        <v>37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38</v>
      </c>
      <c r="E35" s="149" t="s">
        <v>39</v>
      </c>
      <c r="F35" s="162">
        <f>ROUND((SUM(BE121:BE130)),  2)</f>
        <v>0</v>
      </c>
      <c r="G35" s="37"/>
      <c r="H35" s="37"/>
      <c r="I35" s="163">
        <v>0.20999999999999999</v>
      </c>
      <c r="J35" s="162">
        <f>ROUND(((SUM(BE121:BE130))*I35),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40</v>
      </c>
      <c r="F36" s="162">
        <f>ROUND((SUM(BF121:BF130)),  2)</f>
        <v>0</v>
      </c>
      <c r="G36" s="37"/>
      <c r="H36" s="37"/>
      <c r="I36" s="163">
        <v>0.14999999999999999</v>
      </c>
      <c r="J36" s="162">
        <f>ROUND(((SUM(BF121:BF130))*I36),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41</v>
      </c>
      <c r="F37" s="162">
        <f>ROUND((SUM(BG121:BG130)),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42</v>
      </c>
      <c r="F38" s="162">
        <f>ROUND((SUM(BH121:BH130)),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43</v>
      </c>
      <c r="F39" s="162">
        <f>ROUND((SUM(BI121:BI130)),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47</v>
      </c>
      <c r="E50" s="172"/>
      <c r="F50" s="172"/>
      <c r="G50" s="171" t="s">
        <v>48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49</v>
      </c>
      <c r="E61" s="174"/>
      <c r="F61" s="175" t="s">
        <v>50</v>
      </c>
      <c r="G61" s="173" t="s">
        <v>49</v>
      </c>
      <c r="H61" s="174"/>
      <c r="I61" s="174"/>
      <c r="J61" s="176" t="s">
        <v>50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51</v>
      </c>
      <c r="E65" s="177"/>
      <c r="F65" s="177"/>
      <c r="G65" s="171" t="s">
        <v>52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49</v>
      </c>
      <c r="E76" s="174"/>
      <c r="F76" s="175" t="s">
        <v>50</v>
      </c>
      <c r="G76" s="173" t="s">
        <v>49</v>
      </c>
      <c r="H76" s="174"/>
      <c r="I76" s="174"/>
      <c r="J76" s="176" t="s">
        <v>50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staničních kolejí v žst. Sudoměřice nad Moravou - kolej č.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476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113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04.2 - VON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žst. Sudoměříce nad Moravou</v>
      </c>
      <c r="G91" s="39"/>
      <c r="H91" s="39"/>
      <c r="I91" s="31" t="s">
        <v>22</v>
      </c>
      <c r="J91" s="78" t="str">
        <f>IF(J14="","",J14)</f>
        <v>3. 2. 2020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116</v>
      </c>
      <c r="D96" s="184"/>
      <c r="E96" s="184"/>
      <c r="F96" s="184"/>
      <c r="G96" s="184"/>
      <c r="H96" s="184"/>
      <c r="I96" s="184"/>
      <c r="J96" s="185" t="s">
        <v>117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118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119</v>
      </c>
    </row>
    <row r="99" s="9" customFormat="1" ht="24.96" customHeight="1">
      <c r="A99" s="9"/>
      <c r="B99" s="187"/>
      <c r="C99" s="188"/>
      <c r="D99" s="189" t="s">
        <v>529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staničních kolejí v žst. Sudoměřice nad Moravou - kolej č. 1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111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476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04.2 - VON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F14</f>
        <v>žst. Sudoměříce nad Moravou</v>
      </c>
      <c r="G115" s="39"/>
      <c r="H115" s="39"/>
      <c r="I115" s="31" t="s">
        <v>22</v>
      </c>
      <c r="J115" s="78" t="str">
        <f>IF(J14="","",J14)</f>
        <v>3. 2. 2020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E17</f>
        <v xml:space="preserve"> </v>
      </c>
      <c r="G117" s="39"/>
      <c r="H117" s="39"/>
      <c r="I117" s="31" t="s">
        <v>30</v>
      </c>
      <c r="J117" s="35" t="str">
        <f>E23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IF(E20="","",E20)</f>
        <v>Vyplň údaj</v>
      </c>
      <c r="G118" s="39"/>
      <c r="H118" s="39"/>
      <c r="I118" s="31" t="s">
        <v>32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123</v>
      </c>
      <c r="D120" s="201" t="s">
        <v>59</v>
      </c>
      <c r="E120" s="201" t="s">
        <v>55</v>
      </c>
      <c r="F120" s="201" t="s">
        <v>56</v>
      </c>
      <c r="G120" s="201" t="s">
        <v>124</v>
      </c>
      <c r="H120" s="201" t="s">
        <v>125</v>
      </c>
      <c r="I120" s="201" t="s">
        <v>126</v>
      </c>
      <c r="J120" s="201" t="s">
        <v>117</v>
      </c>
      <c r="K120" s="202" t="s">
        <v>127</v>
      </c>
      <c r="L120" s="203"/>
      <c r="M120" s="99" t="s">
        <v>1</v>
      </c>
      <c r="N120" s="100" t="s">
        <v>38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</f>
        <v>0</v>
      </c>
      <c r="Q121" s="103"/>
      <c r="R121" s="206">
        <f>R122</f>
        <v>0</v>
      </c>
      <c r="S121" s="103"/>
      <c r="T121" s="207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119</v>
      </c>
      <c r="BK121" s="208">
        <f>BK122</f>
        <v>0</v>
      </c>
    </row>
    <row r="122" s="12" customFormat="1" ht="25.92" customHeight="1">
      <c r="A122" s="12"/>
      <c r="B122" s="209"/>
      <c r="C122" s="210"/>
      <c r="D122" s="211" t="s">
        <v>73</v>
      </c>
      <c r="E122" s="212" t="s">
        <v>530</v>
      </c>
      <c r="F122" s="212" t="s">
        <v>531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SUM(P123:P130)</f>
        <v>0</v>
      </c>
      <c r="Q122" s="217"/>
      <c r="R122" s="218">
        <f>SUM(R123:R130)</f>
        <v>0</v>
      </c>
      <c r="S122" s="217"/>
      <c r="T122" s="219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138</v>
      </c>
      <c r="AT122" s="221" t="s">
        <v>73</v>
      </c>
      <c r="AU122" s="221" t="s">
        <v>74</v>
      </c>
      <c r="AY122" s="220" t="s">
        <v>137</v>
      </c>
      <c r="BK122" s="222">
        <f>SUM(BK123:BK130)</f>
        <v>0</v>
      </c>
    </row>
    <row r="123" s="2" customFormat="1" ht="24.15" customHeight="1">
      <c r="A123" s="37"/>
      <c r="B123" s="38"/>
      <c r="C123" s="225" t="s">
        <v>81</v>
      </c>
      <c r="D123" s="225" t="s">
        <v>140</v>
      </c>
      <c r="E123" s="226" t="s">
        <v>532</v>
      </c>
      <c r="F123" s="227" t="s">
        <v>533</v>
      </c>
      <c r="G123" s="228" t="s">
        <v>534</v>
      </c>
      <c r="H123" s="283"/>
      <c r="I123" s="230"/>
      <c r="J123" s="231">
        <f>ROUND(I123*H123,2)</f>
        <v>0</v>
      </c>
      <c r="K123" s="227" t="s">
        <v>144</v>
      </c>
      <c r="L123" s="43"/>
      <c r="M123" s="232" t="s">
        <v>1</v>
      </c>
      <c r="N123" s="233" t="s">
        <v>39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145</v>
      </c>
      <c r="AT123" s="236" t="s">
        <v>140</v>
      </c>
      <c r="AU123" s="236" t="s">
        <v>81</v>
      </c>
      <c r="AY123" s="16" t="s">
        <v>137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81</v>
      </c>
      <c r="BK123" s="237">
        <f>ROUND(I123*H123,2)</f>
        <v>0</v>
      </c>
      <c r="BL123" s="16" t="s">
        <v>145</v>
      </c>
      <c r="BM123" s="236" t="s">
        <v>535</v>
      </c>
    </row>
    <row r="124" s="2" customFormat="1" ht="24.15" customHeight="1">
      <c r="A124" s="37"/>
      <c r="B124" s="38"/>
      <c r="C124" s="225" t="s">
        <v>83</v>
      </c>
      <c r="D124" s="225" t="s">
        <v>140</v>
      </c>
      <c r="E124" s="226" t="s">
        <v>536</v>
      </c>
      <c r="F124" s="227" t="s">
        <v>537</v>
      </c>
      <c r="G124" s="228" t="s">
        <v>534</v>
      </c>
      <c r="H124" s="283"/>
      <c r="I124" s="230"/>
      <c r="J124" s="231">
        <f>ROUND(I124*H124,2)</f>
        <v>0</v>
      </c>
      <c r="K124" s="227" t="s">
        <v>144</v>
      </c>
      <c r="L124" s="43"/>
      <c r="M124" s="232" t="s">
        <v>1</v>
      </c>
      <c r="N124" s="233" t="s">
        <v>39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145</v>
      </c>
      <c r="AT124" s="236" t="s">
        <v>140</v>
      </c>
      <c r="AU124" s="236" t="s">
        <v>81</v>
      </c>
      <c r="AY124" s="16" t="s">
        <v>137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81</v>
      </c>
      <c r="BK124" s="237">
        <f>ROUND(I124*H124,2)</f>
        <v>0</v>
      </c>
      <c r="BL124" s="16" t="s">
        <v>145</v>
      </c>
      <c r="BM124" s="236" t="s">
        <v>538</v>
      </c>
    </row>
    <row r="125" s="2" customFormat="1" ht="24.15" customHeight="1">
      <c r="A125" s="37"/>
      <c r="B125" s="38"/>
      <c r="C125" s="225" t="s">
        <v>157</v>
      </c>
      <c r="D125" s="225" t="s">
        <v>140</v>
      </c>
      <c r="E125" s="226" t="s">
        <v>539</v>
      </c>
      <c r="F125" s="227" t="s">
        <v>540</v>
      </c>
      <c r="G125" s="228" t="s">
        <v>534</v>
      </c>
      <c r="H125" s="283"/>
      <c r="I125" s="230"/>
      <c r="J125" s="231">
        <f>ROUND(I125*H125,2)</f>
        <v>0</v>
      </c>
      <c r="K125" s="227" t="s">
        <v>144</v>
      </c>
      <c r="L125" s="43"/>
      <c r="M125" s="232" t="s">
        <v>1</v>
      </c>
      <c r="N125" s="233" t="s">
        <v>39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145</v>
      </c>
      <c r="AT125" s="236" t="s">
        <v>140</v>
      </c>
      <c r="AU125" s="236" t="s">
        <v>81</v>
      </c>
      <c r="AY125" s="16" t="s">
        <v>137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81</v>
      </c>
      <c r="BK125" s="237">
        <f>ROUND(I125*H125,2)</f>
        <v>0</v>
      </c>
      <c r="BL125" s="16" t="s">
        <v>145</v>
      </c>
      <c r="BM125" s="236" t="s">
        <v>541</v>
      </c>
    </row>
    <row r="126" s="2" customFormat="1" ht="37.8" customHeight="1">
      <c r="A126" s="37"/>
      <c r="B126" s="38"/>
      <c r="C126" s="225" t="s">
        <v>145</v>
      </c>
      <c r="D126" s="225" t="s">
        <v>140</v>
      </c>
      <c r="E126" s="226" t="s">
        <v>542</v>
      </c>
      <c r="F126" s="227" t="s">
        <v>543</v>
      </c>
      <c r="G126" s="228" t="s">
        <v>544</v>
      </c>
      <c r="H126" s="229">
        <v>2</v>
      </c>
      <c r="I126" s="230"/>
      <c r="J126" s="231">
        <f>ROUND(I126*H126,2)</f>
        <v>0</v>
      </c>
      <c r="K126" s="227" t="s">
        <v>144</v>
      </c>
      <c r="L126" s="43"/>
      <c r="M126" s="232" t="s">
        <v>1</v>
      </c>
      <c r="N126" s="233" t="s">
        <v>39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145</v>
      </c>
      <c r="AT126" s="236" t="s">
        <v>140</v>
      </c>
      <c r="AU126" s="236" t="s">
        <v>81</v>
      </c>
      <c r="AY126" s="16" t="s">
        <v>137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81</v>
      </c>
      <c r="BK126" s="237">
        <f>ROUND(I126*H126,2)</f>
        <v>0</v>
      </c>
      <c r="BL126" s="16" t="s">
        <v>145</v>
      </c>
      <c r="BM126" s="236" t="s">
        <v>545</v>
      </c>
    </row>
    <row r="127" s="2" customFormat="1" ht="49.05" customHeight="1">
      <c r="A127" s="37"/>
      <c r="B127" s="38"/>
      <c r="C127" s="225" t="s">
        <v>138</v>
      </c>
      <c r="D127" s="225" t="s">
        <v>140</v>
      </c>
      <c r="E127" s="226" t="s">
        <v>546</v>
      </c>
      <c r="F127" s="227" t="s">
        <v>547</v>
      </c>
      <c r="G127" s="228" t="s">
        <v>160</v>
      </c>
      <c r="H127" s="229">
        <v>0.5</v>
      </c>
      <c r="I127" s="230"/>
      <c r="J127" s="231">
        <f>ROUND(I127*H127,2)</f>
        <v>0</v>
      </c>
      <c r="K127" s="227" t="s">
        <v>144</v>
      </c>
      <c r="L127" s="43"/>
      <c r="M127" s="232" t="s">
        <v>1</v>
      </c>
      <c r="N127" s="233" t="s">
        <v>39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145</v>
      </c>
      <c r="AT127" s="236" t="s">
        <v>140</v>
      </c>
      <c r="AU127" s="236" t="s">
        <v>81</v>
      </c>
      <c r="AY127" s="16" t="s">
        <v>137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81</v>
      </c>
      <c r="BK127" s="237">
        <f>ROUND(I127*H127,2)</f>
        <v>0</v>
      </c>
      <c r="BL127" s="16" t="s">
        <v>145</v>
      </c>
      <c r="BM127" s="236" t="s">
        <v>548</v>
      </c>
    </row>
    <row r="128" s="2" customFormat="1" ht="49.05" customHeight="1">
      <c r="A128" s="37"/>
      <c r="B128" s="38"/>
      <c r="C128" s="225" t="s">
        <v>168</v>
      </c>
      <c r="D128" s="225" t="s">
        <v>140</v>
      </c>
      <c r="E128" s="226" t="s">
        <v>549</v>
      </c>
      <c r="F128" s="227" t="s">
        <v>550</v>
      </c>
      <c r="G128" s="228" t="s">
        <v>534</v>
      </c>
      <c r="H128" s="283"/>
      <c r="I128" s="230"/>
      <c r="J128" s="231">
        <f>ROUND(I128*H128,2)</f>
        <v>0</v>
      </c>
      <c r="K128" s="227" t="s">
        <v>144</v>
      </c>
      <c r="L128" s="43"/>
      <c r="M128" s="232" t="s">
        <v>1</v>
      </c>
      <c r="N128" s="233" t="s">
        <v>39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145</v>
      </c>
      <c r="AT128" s="236" t="s">
        <v>140</v>
      </c>
      <c r="AU128" s="236" t="s">
        <v>81</v>
      </c>
      <c r="AY128" s="16" t="s">
        <v>137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81</v>
      </c>
      <c r="BK128" s="237">
        <f>ROUND(I128*H128,2)</f>
        <v>0</v>
      </c>
      <c r="BL128" s="16" t="s">
        <v>145</v>
      </c>
      <c r="BM128" s="236" t="s">
        <v>551</v>
      </c>
    </row>
    <row r="129" s="2" customFormat="1" ht="37.8" customHeight="1">
      <c r="A129" s="37"/>
      <c r="B129" s="38"/>
      <c r="C129" s="225" t="s">
        <v>173</v>
      </c>
      <c r="D129" s="225" t="s">
        <v>140</v>
      </c>
      <c r="E129" s="226" t="s">
        <v>552</v>
      </c>
      <c r="F129" s="227" t="s">
        <v>553</v>
      </c>
      <c r="G129" s="228" t="s">
        <v>534</v>
      </c>
      <c r="H129" s="283"/>
      <c r="I129" s="230"/>
      <c r="J129" s="231">
        <f>ROUND(I129*H129,2)</f>
        <v>0</v>
      </c>
      <c r="K129" s="227" t="s">
        <v>144</v>
      </c>
      <c r="L129" s="43"/>
      <c r="M129" s="232" t="s">
        <v>1</v>
      </c>
      <c r="N129" s="233" t="s">
        <v>39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145</v>
      </c>
      <c r="AT129" s="236" t="s">
        <v>140</v>
      </c>
      <c r="AU129" s="236" t="s">
        <v>81</v>
      </c>
      <c r="AY129" s="16" t="s">
        <v>137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81</v>
      </c>
      <c r="BK129" s="237">
        <f>ROUND(I129*H129,2)</f>
        <v>0</v>
      </c>
      <c r="BL129" s="16" t="s">
        <v>145</v>
      </c>
      <c r="BM129" s="236" t="s">
        <v>554</v>
      </c>
    </row>
    <row r="130" s="2" customFormat="1" ht="24.15" customHeight="1">
      <c r="A130" s="37"/>
      <c r="B130" s="38"/>
      <c r="C130" s="225" t="s">
        <v>177</v>
      </c>
      <c r="D130" s="225" t="s">
        <v>140</v>
      </c>
      <c r="E130" s="226" t="s">
        <v>555</v>
      </c>
      <c r="F130" s="227" t="s">
        <v>556</v>
      </c>
      <c r="G130" s="228" t="s">
        <v>557</v>
      </c>
      <c r="H130" s="229">
        <v>200</v>
      </c>
      <c r="I130" s="230"/>
      <c r="J130" s="231">
        <f>ROUND(I130*H130,2)</f>
        <v>0</v>
      </c>
      <c r="K130" s="227" t="s">
        <v>144</v>
      </c>
      <c r="L130" s="43"/>
      <c r="M130" s="278" t="s">
        <v>1</v>
      </c>
      <c r="N130" s="279" t="s">
        <v>39</v>
      </c>
      <c r="O130" s="280"/>
      <c r="P130" s="281">
        <f>O130*H130</f>
        <v>0</v>
      </c>
      <c r="Q130" s="281">
        <v>0</v>
      </c>
      <c r="R130" s="281">
        <f>Q130*H130</f>
        <v>0</v>
      </c>
      <c r="S130" s="281">
        <v>0</v>
      </c>
      <c r="T130" s="2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145</v>
      </c>
      <c r="AT130" s="236" t="s">
        <v>140</v>
      </c>
      <c r="AU130" s="236" t="s">
        <v>81</v>
      </c>
      <c r="AY130" s="16" t="s">
        <v>137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81</v>
      </c>
      <c r="BK130" s="237">
        <f>ROUND(I130*H130,2)</f>
        <v>0</v>
      </c>
      <c r="BL130" s="16" t="s">
        <v>145</v>
      </c>
      <c r="BM130" s="236" t="s">
        <v>558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2stzVkUOvBYfsTpHweOegnVNepb6rcNfPZBEww9aXtJMwaYtniFcNrs0mHHaC+OTfNOfJ1W4R36hP+Bdo0tsSg==" hashValue="V6BpumJ8jNn3DWMdJHXugq5fVBrmuAC7ochV8mgJ8goeXmaiEGznZSHbfTMjy9Vw+48jdZLcL2pDKgqUW8586w==" algorithmName="SHA-512" password="CC35"/>
  <autoFilter ref="C120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Hošpes Jan</dc:creator>
  <cp:lastModifiedBy>Hošpes Jan</cp:lastModifiedBy>
  <dcterms:created xsi:type="dcterms:W3CDTF">2020-07-20T06:07:04Z</dcterms:created>
  <dcterms:modified xsi:type="dcterms:W3CDTF">2020-07-20T06:07:19Z</dcterms:modified>
</cp:coreProperties>
</file>